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_dlugosz.HQ\Desktop\FREKWENCJA\"/>
    </mc:Choice>
  </mc:AlternateContent>
  <xr:revisionPtr revIDLastSave="0" documentId="13_ncr:1_{F22A720F-C187-43CD-93B1-31BE328DD6A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rekwencja_g12_00_gminy(1)" sheetId="1" r:id="rId1"/>
  </sheets>
  <calcPr calcId="191029"/>
</workbook>
</file>

<file path=xl/calcChain.xml><?xml version="1.0" encoding="utf-8"?>
<calcChain xmlns="http://schemas.openxmlformats.org/spreadsheetml/2006/main">
  <c r="D69" i="1" l="1"/>
  <c r="E69" i="1"/>
  <c r="F69" i="1" s="1"/>
  <c r="G69" i="1"/>
  <c r="H6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</calcChain>
</file>

<file path=xl/sharedStrings.xml><?xml version="1.0" encoding="utf-8"?>
<sst xmlns="http://schemas.openxmlformats.org/spreadsheetml/2006/main" count="142" uniqueCount="76">
  <si>
    <t>TERYT</t>
  </si>
  <si>
    <t>Liczba wyborców z meldunku wyborczego</t>
  </si>
  <si>
    <t>12_00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</si>
  <si>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</si>
  <si>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</si>
  <si>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</si>
  <si>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</si>
  <si>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</si>
  <si>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</si>
  <si>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</si>
  <si>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</si>
  <si>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</si>
  <si>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</si>
  <si>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</si>
  <si>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</si>
  <si>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</si>
  <si>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</si>
  <si>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</si>
  <si>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</si>
  <si>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</si>
  <si>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</si>
  <si>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</si>
  <si>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</si>
  <si>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</si>
  <si>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</si>
  <si>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</si>
  <si>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</si>
  <si>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</si>
  <si>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</si>
  <si>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</si>
  <si>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</si>
  <si>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</si>
  <si>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</si>
  <si>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</si>
  <si>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</si>
  <si>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</si>
  <si>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</si>
  <si>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</si>
  <si>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</si>
  <si>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</si>
  <si>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</si>
  <si>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</si>
  <si>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</si>
  <si>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</si>
  <si>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</si>
  <si>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</si>
  <si>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</si>
  <si>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</si>
  <si>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</si>
  <si>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</si>
  <si>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</si>
  <si>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</si>
  <si>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</si>
  <si>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</si>
  <si>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</si>
  <si>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</si>
  <si>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</si>
  <si>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</si>
  <si>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</si>
  <si>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</si>
  <si>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</si>
  <si>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</si>
  <si>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</si>
  <si>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</si>
  <si>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</si>
  <si>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</si>
  <si>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</si>
  <si>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</si>
  <si>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</si>
  <si>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</si>
  <si>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Godzina</t>
  </si>
  <si>
    <t>Gmina</t>
  </si>
  <si>
    <t>Liczba uprawnionych</t>
  </si>
  <si>
    <t>Liczba wyborców, którym wydano karty do głosowania</t>
  </si>
  <si>
    <t>Frekwencja</t>
  </si>
  <si>
    <t>Liczba obwodów, z których podano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</si>
</sst>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3" fontId="19" fillId="0" borderId="10" xfId="0" applyNumberFormat="1" applyFont="1" applyBorder="1"/>
    <xf numFmtId="10" fontId="19" fillId="0" borderId="10" xfId="0" applyNumberFormat="1" applyFont="1" applyBorder="1"/>
    <xf numFmtId="3" fontId="18" fillId="0" borderId="10" xfId="0" applyNumberFormat="1" applyFont="1" applyBorder="1"/>
    <xf numFmtId="10" fontId="18" fillId="0" borderId="10" xfId="0" applyNumberFormat="1" applyFont="1" applyBorder="1"/>
    <xf numFmtId="0" fontId="19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workbookViewId="0"/>
  </sheetViews>
  <sheetFormatPr defaultRowHeight="12.75" x14ac:dyDescent="0.2"/>
  <cols>
    <col min="1" max="1" width="7.7109375" style="2" bestFit="1" customWidth="1"/>
    <col min="2" max="2" width="25.28515625" style="2" bestFit="1" customWidth="1"/>
    <col min="3" max="3" width="7" style="2" bestFit="1" customWidth="1"/>
    <col min="4" max="4" width="13.5703125" style="2" bestFit="1" customWidth="1"/>
    <col min="5" max="5" width="13.28515625" style="2" bestFit="1" customWidth="1"/>
    <col min="6" max="6" width="11.28515625" style="2" customWidth="1"/>
    <col min="7" max="7" width="9.85546875" style="2" customWidth="1"/>
    <col min="8" max="8" width="11.140625" style="2" bestFit="1" customWidth="1"/>
    <col min="9" max="16384" width="9.140625" style="2"/>
  </cols>
  <sheetData>
    <row r="1" spans="1:8" s="1" customFormat="1" ht="63.75" x14ac:dyDescent="0.25">
      <c r="A1" s="4" t="s">
        <v>70</v>
      </c>
      <c r="B1" s="4" t="s">
        <v>71</v>
      </c>
      <c r="C1" s="4" t="s">
        <v>0</v>
      </c>
      <c r="D1" s="4" t="s">
        <v>72</v>
      </c>
      <c r="E1" s="4" t="s">
        <v>73</v>
      </c>
      <c r="F1" s="4" t="s">
        <v>74</v>
      </c>
      <c r="G1" s="4" t="s">
        <v>75</v>
      </c>
      <c r="H1" s="4" t="s">
        <v>1</v>
      </c>
    </row>
    <row r="2" spans="1:8" x14ac:dyDescent="0.2">
      <c r="A2" s="5" t="s">
        <v>2</v>
      </c>
      <c r="B2" s="5" t="s">
        <v>3</v>
      </c>
      <c r="C2" s="5" t="str">
        <f>"120501"</f>
        <v>120501</v>
      </c>
      <c r="D2" s="6">
        <v>20636</v>
      </c>
      <c r="E2" s="6">
        <v>3883</v>
      </c>
      <c r="F2" s="7">
        <v>0.18820000000000001</v>
      </c>
      <c r="G2" s="5">
        <v>19</v>
      </c>
      <c r="H2" s="6">
        <v>20635</v>
      </c>
    </row>
    <row r="3" spans="1:8" x14ac:dyDescent="0.2">
      <c r="A3" s="5" t="s">
        <v>2</v>
      </c>
      <c r="B3" s="5" t="s">
        <v>4</v>
      </c>
      <c r="C3" s="5" t="str">
        <f>"120502"</f>
        <v>120502</v>
      </c>
      <c r="D3" s="6">
        <v>13240</v>
      </c>
      <c r="E3" s="6">
        <v>2493</v>
      </c>
      <c r="F3" s="7">
        <v>0.1883</v>
      </c>
      <c r="G3" s="5">
        <v>12</v>
      </c>
      <c r="H3" s="6">
        <v>13241</v>
      </c>
    </row>
    <row r="4" spans="1:8" x14ac:dyDescent="0.2">
      <c r="A4" s="5" t="s">
        <v>2</v>
      </c>
      <c r="B4" s="5" t="s">
        <v>5</v>
      </c>
      <c r="C4" s="5" t="str">
        <f>"120503"</f>
        <v>120503</v>
      </c>
      <c r="D4" s="6">
        <v>7451</v>
      </c>
      <c r="E4" s="6">
        <v>1884</v>
      </c>
      <c r="F4" s="7">
        <v>0.25290000000000001</v>
      </c>
      <c r="G4" s="5">
        <v>7</v>
      </c>
      <c r="H4" s="6">
        <v>7450</v>
      </c>
    </row>
    <row r="5" spans="1:8" x14ac:dyDescent="0.2">
      <c r="A5" s="5" t="s">
        <v>2</v>
      </c>
      <c r="B5" s="5" t="s">
        <v>6</v>
      </c>
      <c r="C5" s="5" t="str">
        <f>"120504"</f>
        <v>120504</v>
      </c>
      <c r="D5" s="6">
        <v>13658</v>
      </c>
      <c r="E5" s="6">
        <v>2340</v>
      </c>
      <c r="F5" s="7">
        <v>0.17130000000000001</v>
      </c>
      <c r="G5" s="5">
        <v>11</v>
      </c>
      <c r="H5" s="6">
        <v>13658</v>
      </c>
    </row>
    <row r="6" spans="1:8" x14ac:dyDescent="0.2">
      <c r="A6" s="5" t="s">
        <v>2</v>
      </c>
      <c r="B6" s="5" t="s">
        <v>7</v>
      </c>
      <c r="C6" s="5" t="str">
        <f>"120505"</f>
        <v>120505</v>
      </c>
      <c r="D6" s="6">
        <v>5417</v>
      </c>
      <c r="E6" s="6">
        <v>1221</v>
      </c>
      <c r="F6" s="7">
        <v>0.22539999999999999</v>
      </c>
      <c r="G6" s="5">
        <v>7</v>
      </c>
      <c r="H6" s="6">
        <v>5417</v>
      </c>
    </row>
    <row r="7" spans="1:8" x14ac:dyDescent="0.2">
      <c r="A7" s="5" t="s">
        <v>2</v>
      </c>
      <c r="B7" s="5" t="s">
        <v>8</v>
      </c>
      <c r="C7" s="5" t="str">
        <f>"120506"</f>
        <v>120506</v>
      </c>
      <c r="D7" s="6">
        <v>6639</v>
      </c>
      <c r="E7" s="6">
        <v>1194</v>
      </c>
      <c r="F7" s="7">
        <v>0.17979999999999999</v>
      </c>
      <c r="G7" s="5">
        <v>9</v>
      </c>
      <c r="H7" s="6">
        <v>6639</v>
      </c>
    </row>
    <row r="8" spans="1:8" x14ac:dyDescent="0.2">
      <c r="A8" s="5" t="s">
        <v>2</v>
      </c>
      <c r="B8" s="5" t="s">
        <v>9</v>
      </c>
      <c r="C8" s="5" t="str">
        <f>"120507"</f>
        <v>120507</v>
      </c>
      <c r="D8" s="6">
        <v>3926</v>
      </c>
      <c r="E8" s="6">
        <v>817</v>
      </c>
      <c r="F8" s="7">
        <v>0.20810000000000001</v>
      </c>
      <c r="G8" s="5">
        <v>3</v>
      </c>
      <c r="H8" s="6">
        <v>3926</v>
      </c>
    </row>
    <row r="9" spans="1:8" x14ac:dyDescent="0.2">
      <c r="A9" s="5" t="s">
        <v>2</v>
      </c>
      <c r="B9" s="5" t="s">
        <v>10</v>
      </c>
      <c r="C9" s="5" t="str">
        <f>"120508"</f>
        <v>120508</v>
      </c>
      <c r="D9" s="6">
        <v>4164</v>
      </c>
      <c r="E9" s="6">
        <v>862</v>
      </c>
      <c r="F9" s="7">
        <v>0.20699999999999999</v>
      </c>
      <c r="G9" s="5">
        <v>5</v>
      </c>
      <c r="H9" s="6">
        <v>4164</v>
      </c>
    </row>
    <row r="10" spans="1:8" x14ac:dyDescent="0.2">
      <c r="A10" s="5" t="s">
        <v>2</v>
      </c>
      <c r="B10" s="5" t="s">
        <v>11</v>
      </c>
      <c r="C10" s="5" t="str">
        <f>"120509"</f>
        <v>120509</v>
      </c>
      <c r="D10" s="6">
        <v>3995</v>
      </c>
      <c r="E10" s="6">
        <v>675</v>
      </c>
      <c r="F10" s="7">
        <v>0.16900000000000001</v>
      </c>
      <c r="G10" s="5">
        <v>9</v>
      </c>
      <c r="H10" s="6">
        <v>3996</v>
      </c>
    </row>
    <row r="11" spans="1:8" x14ac:dyDescent="0.2">
      <c r="A11" s="5" t="s">
        <v>2</v>
      </c>
      <c r="B11" s="5" t="s">
        <v>12</v>
      </c>
      <c r="C11" s="5" t="str">
        <f>"120510"</f>
        <v>120510</v>
      </c>
      <c r="D11" s="6">
        <v>5319</v>
      </c>
      <c r="E11" s="6">
        <v>1138</v>
      </c>
      <c r="F11" s="7">
        <v>0.21390000000000001</v>
      </c>
      <c r="G11" s="5">
        <v>12</v>
      </c>
      <c r="H11" s="6">
        <v>5319</v>
      </c>
    </row>
    <row r="12" spans="1:8" x14ac:dyDescent="0.2">
      <c r="A12" s="5" t="s">
        <v>2</v>
      </c>
      <c r="B12" s="5" t="s">
        <v>13</v>
      </c>
      <c r="C12" s="5" t="str">
        <f>"120701"</f>
        <v>120701</v>
      </c>
      <c r="D12" s="6">
        <v>11273</v>
      </c>
      <c r="E12" s="6">
        <v>2359</v>
      </c>
      <c r="F12" s="7">
        <v>0.20930000000000001</v>
      </c>
      <c r="G12" s="5">
        <v>12</v>
      </c>
      <c r="H12" s="6">
        <v>11273</v>
      </c>
    </row>
    <row r="13" spans="1:8" x14ac:dyDescent="0.2">
      <c r="A13" s="5" t="s">
        <v>2</v>
      </c>
      <c r="B13" s="5" t="s">
        <v>14</v>
      </c>
      <c r="C13" s="5" t="str">
        <f>"120702"</f>
        <v>120702</v>
      </c>
      <c r="D13" s="6">
        <v>6155</v>
      </c>
      <c r="E13" s="6">
        <v>1096</v>
      </c>
      <c r="F13" s="7">
        <v>0.17810000000000001</v>
      </c>
      <c r="G13" s="5">
        <v>4</v>
      </c>
      <c r="H13" s="6">
        <v>6155</v>
      </c>
    </row>
    <row r="14" spans="1:8" x14ac:dyDescent="0.2">
      <c r="A14" s="5" t="s">
        <v>2</v>
      </c>
      <c r="B14" s="5" t="s">
        <v>15</v>
      </c>
      <c r="C14" s="5" t="str">
        <f>"120703"</f>
        <v>120703</v>
      </c>
      <c r="D14" s="6">
        <v>7816</v>
      </c>
      <c r="E14" s="6">
        <v>1526</v>
      </c>
      <c r="F14" s="7">
        <v>0.19520000000000001</v>
      </c>
      <c r="G14" s="5">
        <v>10</v>
      </c>
      <c r="H14" s="6">
        <v>7815</v>
      </c>
    </row>
    <row r="15" spans="1:8" x14ac:dyDescent="0.2">
      <c r="A15" s="5" t="s">
        <v>2</v>
      </c>
      <c r="B15" s="5" t="s">
        <v>16</v>
      </c>
      <c r="C15" s="5" t="str">
        <f>"120704"</f>
        <v>120704</v>
      </c>
      <c r="D15" s="6">
        <v>6507</v>
      </c>
      <c r="E15" s="6">
        <v>1125</v>
      </c>
      <c r="F15" s="7">
        <v>0.1729</v>
      </c>
      <c r="G15" s="5">
        <v>12</v>
      </c>
      <c r="H15" s="6">
        <v>6506</v>
      </c>
    </row>
    <row r="16" spans="1:8" x14ac:dyDescent="0.2">
      <c r="A16" s="5" t="s">
        <v>2</v>
      </c>
      <c r="B16" s="5" t="s">
        <v>17</v>
      </c>
      <c r="C16" s="5" t="str">
        <f>"120705"</f>
        <v>120705</v>
      </c>
      <c r="D16" s="6">
        <v>6067</v>
      </c>
      <c r="E16" s="6">
        <v>1134</v>
      </c>
      <c r="F16" s="7">
        <v>0.18690000000000001</v>
      </c>
      <c r="G16" s="5">
        <v>6</v>
      </c>
      <c r="H16" s="6">
        <v>6066</v>
      </c>
    </row>
    <row r="17" spans="1:8" x14ac:dyDescent="0.2">
      <c r="A17" s="5" t="s">
        <v>2</v>
      </c>
      <c r="B17" s="5" t="s">
        <v>18</v>
      </c>
      <c r="C17" s="5" t="str">
        <f>"120706"</f>
        <v>120706</v>
      </c>
      <c r="D17" s="6">
        <v>6175</v>
      </c>
      <c r="E17" s="6">
        <v>1646</v>
      </c>
      <c r="F17" s="7">
        <v>0.2666</v>
      </c>
      <c r="G17" s="5">
        <v>8</v>
      </c>
      <c r="H17" s="6">
        <v>6175</v>
      </c>
    </row>
    <row r="18" spans="1:8" x14ac:dyDescent="0.2">
      <c r="A18" s="5" t="s">
        <v>2</v>
      </c>
      <c r="B18" s="5" t="s">
        <v>19</v>
      </c>
      <c r="C18" s="5" t="str">
        <f>"120707"</f>
        <v>120707</v>
      </c>
      <c r="D18" s="6">
        <v>19651</v>
      </c>
      <c r="E18" s="6">
        <v>4078</v>
      </c>
      <c r="F18" s="7">
        <v>0.20749999999999999</v>
      </c>
      <c r="G18" s="5">
        <v>20</v>
      </c>
      <c r="H18" s="6">
        <v>19652</v>
      </c>
    </row>
    <row r="19" spans="1:8" x14ac:dyDescent="0.2">
      <c r="A19" s="5" t="s">
        <v>2</v>
      </c>
      <c r="B19" s="5" t="s">
        <v>20</v>
      </c>
      <c r="C19" s="5" t="str">
        <f>"120708"</f>
        <v>120708</v>
      </c>
      <c r="D19" s="6">
        <v>7621</v>
      </c>
      <c r="E19" s="6">
        <v>1795</v>
      </c>
      <c r="F19" s="7">
        <v>0.23549999999999999</v>
      </c>
      <c r="G19" s="5">
        <v>8</v>
      </c>
      <c r="H19" s="6">
        <v>7622</v>
      </c>
    </row>
    <row r="20" spans="1:8" x14ac:dyDescent="0.2">
      <c r="A20" s="5" t="s">
        <v>2</v>
      </c>
      <c r="B20" s="5" t="s">
        <v>21</v>
      </c>
      <c r="C20" s="5" t="str">
        <f>"120709"</f>
        <v>120709</v>
      </c>
      <c r="D20" s="6">
        <v>13192</v>
      </c>
      <c r="E20" s="6">
        <v>2522</v>
      </c>
      <c r="F20" s="7">
        <v>0.19120000000000001</v>
      </c>
      <c r="G20" s="5">
        <v>12</v>
      </c>
      <c r="H20" s="6">
        <v>13192</v>
      </c>
    </row>
    <row r="21" spans="1:8" x14ac:dyDescent="0.2">
      <c r="A21" s="5" t="s">
        <v>2</v>
      </c>
      <c r="B21" s="5" t="s">
        <v>22</v>
      </c>
      <c r="C21" s="5" t="str">
        <f>"120710"</f>
        <v>120710</v>
      </c>
      <c r="D21" s="6">
        <v>5576</v>
      </c>
      <c r="E21" s="6">
        <v>876</v>
      </c>
      <c r="F21" s="7">
        <v>0.15709999999999999</v>
      </c>
      <c r="G21" s="5">
        <v>4</v>
      </c>
      <c r="H21" s="6">
        <v>5573</v>
      </c>
    </row>
    <row r="22" spans="1:8" x14ac:dyDescent="0.2">
      <c r="A22" s="5" t="s">
        <v>2</v>
      </c>
      <c r="B22" s="5" t="s">
        <v>23</v>
      </c>
      <c r="C22" s="5" t="str">
        <f>"120711"</f>
        <v>120711</v>
      </c>
      <c r="D22" s="6">
        <v>5187</v>
      </c>
      <c r="E22" s="6">
        <v>1055</v>
      </c>
      <c r="F22" s="7">
        <v>0.2034</v>
      </c>
      <c r="G22" s="5">
        <v>5</v>
      </c>
      <c r="H22" s="6">
        <v>5187</v>
      </c>
    </row>
    <row r="23" spans="1:8" x14ac:dyDescent="0.2">
      <c r="A23" s="5" t="s">
        <v>2</v>
      </c>
      <c r="B23" s="5" t="s">
        <v>24</v>
      </c>
      <c r="C23" s="5" t="str">
        <f>"120712"</f>
        <v>120712</v>
      </c>
      <c r="D23" s="6">
        <v>4995</v>
      </c>
      <c r="E23" s="6">
        <v>1333</v>
      </c>
      <c r="F23" s="7">
        <v>0.26690000000000003</v>
      </c>
      <c r="G23" s="5">
        <v>6</v>
      </c>
      <c r="H23" s="6">
        <v>4995</v>
      </c>
    </row>
    <row r="24" spans="1:8" x14ac:dyDescent="0.2">
      <c r="A24" s="5" t="s">
        <v>2</v>
      </c>
      <c r="B24" s="5" t="s">
        <v>25</v>
      </c>
      <c r="C24" s="5" t="str">
        <f>"121001"</f>
        <v>121001</v>
      </c>
      <c r="D24" s="6">
        <v>4684</v>
      </c>
      <c r="E24" s="6">
        <v>992</v>
      </c>
      <c r="F24" s="7">
        <v>0.21179999999999999</v>
      </c>
      <c r="G24" s="5">
        <v>4</v>
      </c>
      <c r="H24" s="6">
        <v>4684</v>
      </c>
    </row>
    <row r="25" spans="1:8" x14ac:dyDescent="0.2">
      <c r="A25" s="5" t="s">
        <v>2</v>
      </c>
      <c r="B25" s="5" t="s">
        <v>26</v>
      </c>
      <c r="C25" s="5" t="str">
        <f>"121002"</f>
        <v>121002</v>
      </c>
      <c r="D25" s="6">
        <v>22415</v>
      </c>
      <c r="E25" s="6">
        <v>5058</v>
      </c>
      <c r="F25" s="7">
        <v>0.22570000000000001</v>
      </c>
      <c r="G25" s="5">
        <v>27</v>
      </c>
      <c r="H25" s="6">
        <v>22412</v>
      </c>
    </row>
    <row r="26" spans="1:8" x14ac:dyDescent="0.2">
      <c r="A26" s="5" t="s">
        <v>2</v>
      </c>
      <c r="B26" s="5" t="s">
        <v>27</v>
      </c>
      <c r="C26" s="5" t="str">
        <f>"121003"</f>
        <v>121003</v>
      </c>
      <c r="D26" s="6">
        <v>7079</v>
      </c>
      <c r="E26" s="6">
        <v>1615</v>
      </c>
      <c r="F26" s="7">
        <v>0.2281</v>
      </c>
      <c r="G26" s="5">
        <v>9</v>
      </c>
      <c r="H26" s="6">
        <v>7072</v>
      </c>
    </row>
    <row r="27" spans="1:8" x14ac:dyDescent="0.2">
      <c r="A27" s="5" t="s">
        <v>2</v>
      </c>
      <c r="B27" s="5" t="s">
        <v>28</v>
      </c>
      <c r="C27" s="5" t="str">
        <f>"121004"</f>
        <v>121004</v>
      </c>
      <c r="D27" s="6">
        <v>19174</v>
      </c>
      <c r="E27" s="6">
        <v>4371</v>
      </c>
      <c r="F27" s="7">
        <v>0.22800000000000001</v>
      </c>
      <c r="G27" s="5">
        <v>17</v>
      </c>
      <c r="H27" s="6">
        <v>19174</v>
      </c>
    </row>
    <row r="28" spans="1:8" x14ac:dyDescent="0.2">
      <c r="A28" s="5" t="s">
        <v>2</v>
      </c>
      <c r="B28" s="5" t="s">
        <v>29</v>
      </c>
      <c r="C28" s="5" t="str">
        <f>"121005"</f>
        <v>121005</v>
      </c>
      <c r="D28" s="6">
        <v>8023</v>
      </c>
      <c r="E28" s="6">
        <v>1873</v>
      </c>
      <c r="F28" s="7">
        <v>0.23350000000000001</v>
      </c>
      <c r="G28" s="5">
        <v>8</v>
      </c>
      <c r="H28" s="6">
        <v>8022</v>
      </c>
    </row>
    <row r="29" spans="1:8" x14ac:dyDescent="0.2">
      <c r="A29" s="5" t="s">
        <v>2</v>
      </c>
      <c r="B29" s="5" t="s">
        <v>30</v>
      </c>
      <c r="C29" s="5" t="str">
        <f>"121006"</f>
        <v>121006</v>
      </c>
      <c r="D29" s="6">
        <v>11240</v>
      </c>
      <c r="E29" s="6">
        <v>3121</v>
      </c>
      <c r="F29" s="7">
        <v>0.2777</v>
      </c>
      <c r="G29" s="5">
        <v>14</v>
      </c>
      <c r="H29" s="6">
        <v>11240</v>
      </c>
    </row>
    <row r="30" spans="1:8" x14ac:dyDescent="0.2">
      <c r="A30" s="5" t="s">
        <v>2</v>
      </c>
      <c r="B30" s="5" t="s">
        <v>31</v>
      </c>
      <c r="C30" s="5" t="str">
        <f>"121007"</f>
        <v>121007</v>
      </c>
      <c r="D30" s="6">
        <v>12879</v>
      </c>
      <c r="E30" s="6">
        <v>2548</v>
      </c>
      <c r="F30" s="7">
        <v>0.1978</v>
      </c>
      <c r="G30" s="5">
        <v>17</v>
      </c>
      <c r="H30" s="6">
        <v>12871</v>
      </c>
    </row>
    <row r="31" spans="1:8" x14ac:dyDescent="0.2">
      <c r="A31" s="5" t="s">
        <v>2</v>
      </c>
      <c r="B31" s="5" t="s">
        <v>32</v>
      </c>
      <c r="C31" s="5" t="str">
        <f>"121008"</f>
        <v>121008</v>
      </c>
      <c r="D31" s="6">
        <v>4543</v>
      </c>
      <c r="E31" s="6">
        <v>1055</v>
      </c>
      <c r="F31" s="7">
        <v>0.23219999999999999</v>
      </c>
      <c r="G31" s="5">
        <v>7</v>
      </c>
      <c r="H31" s="6">
        <v>4543</v>
      </c>
    </row>
    <row r="32" spans="1:8" x14ac:dyDescent="0.2">
      <c r="A32" s="5" t="s">
        <v>2</v>
      </c>
      <c r="B32" s="5" t="s">
        <v>33</v>
      </c>
      <c r="C32" s="5" t="str">
        <f>"121009"</f>
        <v>121009</v>
      </c>
      <c r="D32" s="6">
        <v>12491</v>
      </c>
      <c r="E32" s="6">
        <v>2522</v>
      </c>
      <c r="F32" s="7">
        <v>0.2019</v>
      </c>
      <c r="G32" s="5">
        <v>13</v>
      </c>
      <c r="H32" s="6">
        <v>12491</v>
      </c>
    </row>
    <row r="33" spans="1:8" x14ac:dyDescent="0.2">
      <c r="A33" s="5" t="s">
        <v>2</v>
      </c>
      <c r="B33" s="5" t="s">
        <v>34</v>
      </c>
      <c r="C33" s="5" t="str">
        <f>"121010"</f>
        <v>121010</v>
      </c>
      <c r="D33" s="6">
        <v>8460</v>
      </c>
      <c r="E33" s="6">
        <v>1924</v>
      </c>
      <c r="F33" s="7">
        <v>0.22739999999999999</v>
      </c>
      <c r="G33" s="5">
        <v>12</v>
      </c>
      <c r="H33" s="6">
        <v>8460</v>
      </c>
    </row>
    <row r="34" spans="1:8" x14ac:dyDescent="0.2">
      <c r="A34" s="5" t="s">
        <v>2</v>
      </c>
      <c r="B34" s="5" t="s">
        <v>35</v>
      </c>
      <c r="C34" s="5" t="str">
        <f>"121011"</f>
        <v>121011</v>
      </c>
      <c r="D34" s="6">
        <v>9010</v>
      </c>
      <c r="E34" s="6">
        <v>1584</v>
      </c>
      <c r="F34" s="7">
        <v>0.17580000000000001</v>
      </c>
      <c r="G34" s="5">
        <v>13</v>
      </c>
      <c r="H34" s="6">
        <v>9008</v>
      </c>
    </row>
    <row r="35" spans="1:8" x14ac:dyDescent="0.2">
      <c r="A35" s="5" t="s">
        <v>2</v>
      </c>
      <c r="B35" s="5" t="s">
        <v>36</v>
      </c>
      <c r="C35" s="5" t="str">
        <f>"121012"</f>
        <v>121012</v>
      </c>
      <c r="D35" s="6">
        <v>6674</v>
      </c>
      <c r="E35" s="6">
        <v>1528</v>
      </c>
      <c r="F35" s="7">
        <v>0.22889999999999999</v>
      </c>
      <c r="G35" s="5">
        <v>8</v>
      </c>
      <c r="H35" s="6">
        <v>6674</v>
      </c>
    </row>
    <row r="36" spans="1:8" x14ac:dyDescent="0.2">
      <c r="A36" s="5" t="s">
        <v>2</v>
      </c>
      <c r="B36" s="5" t="s">
        <v>37</v>
      </c>
      <c r="C36" s="5" t="str">
        <f>"121013"</f>
        <v>121013</v>
      </c>
      <c r="D36" s="6">
        <v>8189</v>
      </c>
      <c r="E36" s="6">
        <v>1629</v>
      </c>
      <c r="F36" s="7">
        <v>0.19889999999999999</v>
      </c>
      <c r="G36" s="5">
        <v>9</v>
      </c>
      <c r="H36" s="6">
        <v>8189</v>
      </c>
    </row>
    <row r="37" spans="1:8" x14ac:dyDescent="0.2">
      <c r="A37" s="5" t="s">
        <v>2</v>
      </c>
      <c r="B37" s="5" t="s">
        <v>38</v>
      </c>
      <c r="C37" s="5" t="str">
        <f>"121014"</f>
        <v>121014</v>
      </c>
      <c r="D37" s="6">
        <v>10154</v>
      </c>
      <c r="E37" s="6">
        <v>2016</v>
      </c>
      <c r="F37" s="7">
        <v>0.19850000000000001</v>
      </c>
      <c r="G37" s="5">
        <v>13</v>
      </c>
      <c r="H37" s="6">
        <v>10154</v>
      </c>
    </row>
    <row r="38" spans="1:8" x14ac:dyDescent="0.2">
      <c r="A38" s="5" t="s">
        <v>2</v>
      </c>
      <c r="B38" s="5" t="s">
        <v>39</v>
      </c>
      <c r="C38" s="5" t="str">
        <f>"121015"</f>
        <v>121015</v>
      </c>
      <c r="D38" s="6">
        <v>2908</v>
      </c>
      <c r="E38" s="6">
        <v>659</v>
      </c>
      <c r="F38" s="7">
        <v>0.2266</v>
      </c>
      <c r="G38" s="5">
        <v>2</v>
      </c>
      <c r="H38" s="6">
        <v>2908</v>
      </c>
    </row>
    <row r="39" spans="1:8" x14ac:dyDescent="0.2">
      <c r="A39" s="5" t="s">
        <v>2</v>
      </c>
      <c r="B39" s="5" t="s">
        <v>40</v>
      </c>
      <c r="C39" s="5" t="str">
        <f>"121016"</f>
        <v>121016</v>
      </c>
      <c r="D39" s="6">
        <v>18493</v>
      </c>
      <c r="E39" s="6">
        <v>4133</v>
      </c>
      <c r="F39" s="7">
        <v>0.2235</v>
      </c>
      <c r="G39" s="5">
        <v>15</v>
      </c>
      <c r="H39" s="6">
        <v>18454</v>
      </c>
    </row>
    <row r="40" spans="1:8" x14ac:dyDescent="0.2">
      <c r="A40" s="5" t="s">
        <v>2</v>
      </c>
      <c r="B40" s="5" t="s">
        <v>41</v>
      </c>
      <c r="C40" s="5" t="str">
        <f>"121101"</f>
        <v>121101</v>
      </c>
      <c r="D40" s="6">
        <v>25326</v>
      </c>
      <c r="E40" s="6">
        <v>3956</v>
      </c>
      <c r="F40" s="7">
        <v>0.15620000000000001</v>
      </c>
      <c r="G40" s="5">
        <v>21</v>
      </c>
      <c r="H40" s="6">
        <v>25325</v>
      </c>
    </row>
    <row r="41" spans="1:8" x14ac:dyDescent="0.2">
      <c r="A41" s="5" t="s">
        <v>2</v>
      </c>
      <c r="B41" s="5" t="s">
        <v>42</v>
      </c>
      <c r="C41" s="5" t="str">
        <f>"121102"</f>
        <v>121102</v>
      </c>
      <c r="D41" s="6">
        <v>5559</v>
      </c>
      <c r="E41" s="6">
        <v>1104</v>
      </c>
      <c r="F41" s="7">
        <v>0.1986</v>
      </c>
      <c r="G41" s="5">
        <v>6</v>
      </c>
      <c r="H41" s="6">
        <v>5546</v>
      </c>
    </row>
    <row r="42" spans="1:8" x14ac:dyDescent="0.2">
      <c r="A42" s="5" t="s">
        <v>2</v>
      </c>
      <c r="B42" s="5" t="s">
        <v>43</v>
      </c>
      <c r="C42" s="5" t="str">
        <f>"121103"</f>
        <v>121103</v>
      </c>
      <c r="D42" s="6">
        <v>17748</v>
      </c>
      <c r="E42" s="6">
        <v>2134</v>
      </c>
      <c r="F42" s="7">
        <v>0.1202</v>
      </c>
      <c r="G42" s="5">
        <v>23</v>
      </c>
      <c r="H42" s="6">
        <v>17749</v>
      </c>
    </row>
    <row r="43" spans="1:8" x14ac:dyDescent="0.2">
      <c r="A43" s="5" t="s">
        <v>2</v>
      </c>
      <c r="B43" s="5" t="s">
        <v>44</v>
      </c>
      <c r="C43" s="5" t="str">
        <f>"121104"</f>
        <v>121104</v>
      </c>
      <c r="D43" s="6">
        <v>5991</v>
      </c>
      <c r="E43" s="6">
        <v>911</v>
      </c>
      <c r="F43" s="7">
        <v>0.15210000000000001</v>
      </c>
      <c r="G43" s="5">
        <v>7</v>
      </c>
      <c r="H43" s="6">
        <v>5991</v>
      </c>
    </row>
    <row r="44" spans="1:8" x14ac:dyDescent="0.2">
      <c r="A44" s="5" t="s">
        <v>2</v>
      </c>
      <c r="B44" s="5" t="s">
        <v>45</v>
      </c>
      <c r="C44" s="5" t="str">
        <f>"121105"</f>
        <v>121105</v>
      </c>
      <c r="D44" s="6">
        <v>14235</v>
      </c>
      <c r="E44" s="6">
        <v>2907</v>
      </c>
      <c r="F44" s="7">
        <v>0.20419999999999999</v>
      </c>
      <c r="G44" s="5">
        <v>11</v>
      </c>
      <c r="H44" s="6">
        <v>14235</v>
      </c>
    </row>
    <row r="45" spans="1:8" x14ac:dyDescent="0.2">
      <c r="A45" s="5" t="s">
        <v>2</v>
      </c>
      <c r="B45" s="5" t="s">
        <v>46</v>
      </c>
      <c r="C45" s="5" t="str">
        <f>"121106"</f>
        <v>121106</v>
      </c>
      <c r="D45" s="6">
        <v>5320</v>
      </c>
      <c r="E45" s="6">
        <v>1153</v>
      </c>
      <c r="F45" s="7">
        <v>0.2167</v>
      </c>
      <c r="G45" s="5">
        <v>6</v>
      </c>
      <c r="H45" s="6">
        <v>5320</v>
      </c>
    </row>
    <row r="46" spans="1:8" x14ac:dyDescent="0.2">
      <c r="A46" s="5" t="s">
        <v>2</v>
      </c>
      <c r="B46" s="5" t="s">
        <v>47</v>
      </c>
      <c r="C46" s="5" t="str">
        <f>"121107"</f>
        <v>121107</v>
      </c>
      <c r="D46" s="6">
        <v>4532</v>
      </c>
      <c r="E46" s="6">
        <v>1069</v>
      </c>
      <c r="F46" s="7">
        <v>0.2359</v>
      </c>
      <c r="G46" s="5">
        <v>5</v>
      </c>
      <c r="H46" s="6">
        <v>4531</v>
      </c>
    </row>
    <row r="47" spans="1:8" x14ac:dyDescent="0.2">
      <c r="A47" s="5" t="s">
        <v>2</v>
      </c>
      <c r="B47" s="5" t="s">
        <v>48</v>
      </c>
      <c r="C47" s="5" t="str">
        <f>"121108"</f>
        <v>121108</v>
      </c>
      <c r="D47" s="6">
        <v>7310</v>
      </c>
      <c r="E47" s="6">
        <v>1367</v>
      </c>
      <c r="F47" s="7">
        <v>0.187</v>
      </c>
      <c r="G47" s="5">
        <v>9</v>
      </c>
      <c r="H47" s="6">
        <v>7310</v>
      </c>
    </row>
    <row r="48" spans="1:8" x14ac:dyDescent="0.2">
      <c r="A48" s="5" t="s">
        <v>2</v>
      </c>
      <c r="B48" s="5" t="s">
        <v>49</v>
      </c>
      <c r="C48" s="5" t="str">
        <f>"121109"</f>
        <v>121109</v>
      </c>
      <c r="D48" s="6">
        <v>18795</v>
      </c>
      <c r="E48" s="6">
        <v>2746</v>
      </c>
      <c r="F48" s="7">
        <v>0.14610000000000001</v>
      </c>
      <c r="G48" s="5">
        <v>21</v>
      </c>
      <c r="H48" s="6">
        <v>18794</v>
      </c>
    </row>
    <row r="49" spans="1:8" x14ac:dyDescent="0.2">
      <c r="A49" s="5" t="s">
        <v>2</v>
      </c>
      <c r="B49" s="5" t="s">
        <v>50</v>
      </c>
      <c r="C49" s="5" t="str">
        <f>"121110"</f>
        <v>121110</v>
      </c>
      <c r="D49" s="6">
        <v>6610</v>
      </c>
      <c r="E49" s="6">
        <v>1819</v>
      </c>
      <c r="F49" s="7">
        <v>0.2752</v>
      </c>
      <c r="G49" s="5">
        <v>4</v>
      </c>
      <c r="H49" s="6">
        <v>6602</v>
      </c>
    </row>
    <row r="50" spans="1:8" x14ac:dyDescent="0.2">
      <c r="A50" s="5" t="s">
        <v>2</v>
      </c>
      <c r="B50" s="5" t="s">
        <v>51</v>
      </c>
      <c r="C50" s="5" t="str">
        <f>"121111"</f>
        <v>121111</v>
      </c>
      <c r="D50" s="6">
        <v>11377</v>
      </c>
      <c r="E50" s="6">
        <v>1980</v>
      </c>
      <c r="F50" s="7">
        <v>0.17399999999999999</v>
      </c>
      <c r="G50" s="5">
        <v>10</v>
      </c>
      <c r="H50" s="6">
        <v>11376</v>
      </c>
    </row>
    <row r="51" spans="1:8" x14ac:dyDescent="0.2">
      <c r="A51" s="5" t="s">
        <v>2</v>
      </c>
      <c r="B51" s="5" t="s">
        <v>52</v>
      </c>
      <c r="C51" s="5" t="str">
        <f>"121112"</f>
        <v>121112</v>
      </c>
      <c r="D51" s="6">
        <v>13266</v>
      </c>
      <c r="E51" s="6">
        <v>2460</v>
      </c>
      <c r="F51" s="7">
        <v>0.18540000000000001</v>
      </c>
      <c r="G51" s="5">
        <v>11</v>
      </c>
      <c r="H51" s="6">
        <v>13267</v>
      </c>
    </row>
    <row r="52" spans="1:8" x14ac:dyDescent="0.2">
      <c r="A52" s="5" t="s">
        <v>2</v>
      </c>
      <c r="B52" s="5" t="s">
        <v>53</v>
      </c>
      <c r="C52" s="5" t="str">
        <f>"121113"</f>
        <v>121113</v>
      </c>
      <c r="D52" s="6">
        <v>3610</v>
      </c>
      <c r="E52" s="6">
        <v>780</v>
      </c>
      <c r="F52" s="7">
        <v>0.21609999999999999</v>
      </c>
      <c r="G52" s="5">
        <v>5</v>
      </c>
      <c r="H52" s="6">
        <v>3610</v>
      </c>
    </row>
    <row r="53" spans="1:8" x14ac:dyDescent="0.2">
      <c r="A53" s="5" t="s">
        <v>2</v>
      </c>
      <c r="B53" s="5" t="s">
        <v>54</v>
      </c>
      <c r="C53" s="5" t="str">
        <f>"121114"</f>
        <v>121114</v>
      </c>
      <c r="D53" s="6">
        <v>8547</v>
      </c>
      <c r="E53" s="6">
        <v>1129</v>
      </c>
      <c r="F53" s="7">
        <v>0.1321</v>
      </c>
      <c r="G53" s="5">
        <v>9</v>
      </c>
      <c r="H53" s="6">
        <v>8550</v>
      </c>
    </row>
    <row r="54" spans="1:8" x14ac:dyDescent="0.2">
      <c r="A54" s="5" t="s">
        <v>2</v>
      </c>
      <c r="B54" s="5" t="s">
        <v>55</v>
      </c>
      <c r="C54" s="5" t="str">
        <f>"121501"</f>
        <v>121501</v>
      </c>
      <c r="D54" s="6">
        <v>4090</v>
      </c>
      <c r="E54" s="6">
        <v>702</v>
      </c>
      <c r="F54" s="7">
        <v>0.1716</v>
      </c>
      <c r="G54" s="5">
        <v>4</v>
      </c>
      <c r="H54" s="6">
        <v>4090</v>
      </c>
    </row>
    <row r="55" spans="1:8" x14ac:dyDescent="0.2">
      <c r="A55" s="5" t="s">
        <v>2</v>
      </c>
      <c r="B55" s="5" t="s">
        <v>56</v>
      </c>
      <c r="C55" s="5" t="str">
        <f>"121502"</f>
        <v>121502</v>
      </c>
      <c r="D55" s="6">
        <v>7118</v>
      </c>
      <c r="E55" s="6">
        <v>1343</v>
      </c>
      <c r="F55" s="7">
        <v>0.18870000000000001</v>
      </c>
      <c r="G55" s="5">
        <v>6</v>
      </c>
      <c r="H55" s="6">
        <v>7118</v>
      </c>
    </row>
    <row r="56" spans="1:8" x14ac:dyDescent="0.2">
      <c r="A56" s="5" t="s">
        <v>2</v>
      </c>
      <c r="B56" s="5" t="s">
        <v>57</v>
      </c>
      <c r="C56" s="5" t="str">
        <f>"121503"</f>
        <v>121503</v>
      </c>
      <c r="D56" s="6">
        <v>6781</v>
      </c>
      <c r="E56" s="6">
        <v>1167</v>
      </c>
      <c r="F56" s="7">
        <v>0.1721</v>
      </c>
      <c r="G56" s="5">
        <v>6</v>
      </c>
      <c r="H56" s="6">
        <v>6780</v>
      </c>
    </row>
    <row r="57" spans="1:8" x14ac:dyDescent="0.2">
      <c r="A57" s="5" t="s">
        <v>2</v>
      </c>
      <c r="B57" s="5" t="s">
        <v>58</v>
      </c>
      <c r="C57" s="5" t="str">
        <f>"121504"</f>
        <v>121504</v>
      </c>
      <c r="D57" s="6">
        <v>5306</v>
      </c>
      <c r="E57" s="6">
        <v>811</v>
      </c>
      <c r="F57" s="7">
        <v>0.15279999999999999</v>
      </c>
      <c r="G57" s="5">
        <v>4</v>
      </c>
      <c r="H57" s="6">
        <v>5304</v>
      </c>
    </row>
    <row r="58" spans="1:8" x14ac:dyDescent="0.2">
      <c r="A58" s="5" t="s">
        <v>2</v>
      </c>
      <c r="B58" s="5" t="s">
        <v>59</v>
      </c>
      <c r="C58" s="5" t="str">
        <f>"121505"</f>
        <v>121505</v>
      </c>
      <c r="D58" s="6">
        <v>8571</v>
      </c>
      <c r="E58" s="6">
        <v>1652</v>
      </c>
      <c r="F58" s="7">
        <v>0.19270000000000001</v>
      </c>
      <c r="G58" s="5">
        <v>6</v>
      </c>
      <c r="H58" s="6">
        <v>8571</v>
      </c>
    </row>
    <row r="59" spans="1:8" x14ac:dyDescent="0.2">
      <c r="A59" s="5" t="s">
        <v>2</v>
      </c>
      <c r="B59" s="5" t="s">
        <v>60</v>
      </c>
      <c r="C59" s="5" t="str">
        <f>"121506"</f>
        <v>121506</v>
      </c>
      <c r="D59" s="6">
        <v>12343</v>
      </c>
      <c r="E59" s="6">
        <v>2360</v>
      </c>
      <c r="F59" s="7">
        <v>0.19120000000000001</v>
      </c>
      <c r="G59" s="5">
        <v>9</v>
      </c>
      <c r="H59" s="6">
        <v>12335</v>
      </c>
    </row>
    <row r="60" spans="1:8" x14ac:dyDescent="0.2">
      <c r="A60" s="5" t="s">
        <v>2</v>
      </c>
      <c r="B60" s="5" t="s">
        <v>61</v>
      </c>
      <c r="C60" s="5" t="str">
        <f>"121507"</f>
        <v>121507</v>
      </c>
      <c r="D60" s="6">
        <v>9471</v>
      </c>
      <c r="E60" s="6">
        <v>1927</v>
      </c>
      <c r="F60" s="7">
        <v>0.20349999999999999</v>
      </c>
      <c r="G60" s="5">
        <v>9</v>
      </c>
      <c r="H60" s="6">
        <v>9470</v>
      </c>
    </row>
    <row r="61" spans="1:8" x14ac:dyDescent="0.2">
      <c r="A61" s="5" t="s">
        <v>2</v>
      </c>
      <c r="B61" s="5" t="s">
        <v>62</v>
      </c>
      <c r="C61" s="5" t="str">
        <f>"121508"</f>
        <v>121508</v>
      </c>
      <c r="D61" s="6">
        <v>7154</v>
      </c>
      <c r="E61" s="6">
        <v>1556</v>
      </c>
      <c r="F61" s="7">
        <v>0.2175</v>
      </c>
      <c r="G61" s="5">
        <v>8</v>
      </c>
      <c r="H61" s="6">
        <v>7131</v>
      </c>
    </row>
    <row r="62" spans="1:8" x14ac:dyDescent="0.2">
      <c r="A62" s="5" t="s">
        <v>2</v>
      </c>
      <c r="B62" s="5" t="s">
        <v>63</v>
      </c>
      <c r="C62" s="5" t="str">
        <f>"121509"</f>
        <v>121509</v>
      </c>
      <c r="D62" s="6">
        <v>4434</v>
      </c>
      <c r="E62" s="6">
        <v>1114</v>
      </c>
      <c r="F62" s="7">
        <v>0.25119999999999998</v>
      </c>
      <c r="G62" s="5">
        <v>5</v>
      </c>
      <c r="H62" s="6">
        <v>4434</v>
      </c>
    </row>
    <row r="63" spans="1:8" x14ac:dyDescent="0.2">
      <c r="A63" s="5" t="s">
        <v>2</v>
      </c>
      <c r="B63" s="5" t="s">
        <v>64</v>
      </c>
      <c r="C63" s="5" t="str">
        <f>"121701"</f>
        <v>121701</v>
      </c>
      <c r="D63" s="6">
        <v>20231</v>
      </c>
      <c r="E63" s="6">
        <v>3637</v>
      </c>
      <c r="F63" s="7">
        <v>0.17979999999999999</v>
      </c>
      <c r="G63" s="5">
        <v>19</v>
      </c>
      <c r="H63" s="6">
        <v>20226</v>
      </c>
    </row>
    <row r="64" spans="1:8" x14ac:dyDescent="0.2">
      <c r="A64" s="5" t="s">
        <v>2</v>
      </c>
      <c r="B64" s="5" t="s">
        <v>65</v>
      </c>
      <c r="C64" s="5" t="str">
        <f>"121702"</f>
        <v>121702</v>
      </c>
      <c r="D64" s="6">
        <v>5422</v>
      </c>
      <c r="E64" s="6">
        <v>859</v>
      </c>
      <c r="F64" s="7">
        <v>0.15840000000000001</v>
      </c>
      <c r="G64" s="5">
        <v>8</v>
      </c>
      <c r="H64" s="6">
        <v>5421</v>
      </c>
    </row>
    <row r="65" spans="1:8" x14ac:dyDescent="0.2">
      <c r="A65" s="5" t="s">
        <v>2</v>
      </c>
      <c r="B65" s="5" t="s">
        <v>66</v>
      </c>
      <c r="C65" s="5" t="str">
        <f>"121703"</f>
        <v>121703</v>
      </c>
      <c r="D65" s="6">
        <v>10433</v>
      </c>
      <c r="E65" s="6">
        <v>1786</v>
      </c>
      <c r="F65" s="7">
        <v>0.17119999999999999</v>
      </c>
      <c r="G65" s="5">
        <v>10</v>
      </c>
      <c r="H65" s="6">
        <v>10433</v>
      </c>
    </row>
    <row r="66" spans="1:8" x14ac:dyDescent="0.2">
      <c r="A66" s="5" t="s">
        <v>2</v>
      </c>
      <c r="B66" s="5" t="s">
        <v>67</v>
      </c>
      <c r="C66" s="5" t="str">
        <f>"121704"</f>
        <v>121704</v>
      </c>
      <c r="D66" s="6">
        <v>6917</v>
      </c>
      <c r="E66" s="6">
        <v>1062</v>
      </c>
      <c r="F66" s="7">
        <v>0.1535</v>
      </c>
      <c r="G66" s="5">
        <v>4</v>
      </c>
      <c r="H66" s="6">
        <v>6917</v>
      </c>
    </row>
    <row r="67" spans="1:8" x14ac:dyDescent="0.2">
      <c r="A67" s="5" t="s">
        <v>2</v>
      </c>
      <c r="B67" s="5" t="s">
        <v>68</v>
      </c>
      <c r="C67" s="5" t="str">
        <f>"121705"</f>
        <v>121705</v>
      </c>
      <c r="D67" s="6">
        <v>8871</v>
      </c>
      <c r="E67" s="6">
        <v>1351</v>
      </c>
      <c r="F67" s="7">
        <v>0.15229999999999999</v>
      </c>
      <c r="G67" s="5">
        <v>8</v>
      </c>
      <c r="H67" s="6">
        <v>8871</v>
      </c>
    </row>
    <row r="68" spans="1:8" x14ac:dyDescent="0.2">
      <c r="A68" s="5" t="s">
        <v>2</v>
      </c>
      <c r="B68" s="5" t="s">
        <v>69</v>
      </c>
      <c r="C68" s="5" t="str">
        <f>"126201"</f>
        <v>126201</v>
      </c>
      <c r="D68" s="6">
        <v>62366</v>
      </c>
      <c r="E68" s="6">
        <v>12793</v>
      </c>
      <c r="F68" s="7">
        <v>0.2051</v>
      </c>
      <c r="G68" s="5">
        <v>47</v>
      </c>
      <c r="H68" s="6">
        <v>62357</v>
      </c>
    </row>
    <row r="69" spans="1:8" x14ac:dyDescent="0.2">
      <c r="A69" s="10"/>
      <c r="B69" s="10"/>
      <c r="C69" s="10"/>
      <c r="D69" s="8">
        <f>SUM(D2:D68)</f>
        <v>678810</v>
      </c>
      <c r="E69" s="8">
        <f>SUM(E2:E68)</f>
        <v>133315</v>
      </c>
      <c r="F69" s="9">
        <f>E69/D69</f>
        <v>0.19639516212194871</v>
      </c>
      <c r="G69" s="8">
        <f>SUM(G2:G68)</f>
        <v>690</v>
      </c>
      <c r="H69" s="8">
        <f>SUM(H2:H68)</f>
        <v>678676</v>
      </c>
    </row>
    <row r="70" spans="1:8" x14ac:dyDescent="0.2">
      <c r="H70" s="3"/>
    </row>
  </sheetData>
  <pageMargins left="0.23622047244094491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2024-04-07T11:13:18Z</cp:lastPrinted>
  <dcterms:created xsi:type="dcterms:W3CDTF">2024-04-07T10:27:49Z</dcterms:created>
  <dcterms:modified xsi:type="dcterms:W3CDTF">2024-04-07T11:13:48Z</dcterms:modified>
</cp:coreProperties>
</file>