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zia\Desktop\WYBORY DO SEJMU I SENATU RP - stan na 24_10_2015\"/>
    </mc:Choice>
  </mc:AlternateContent>
  <bookViews>
    <workbookView xWindow="0" yWindow="0" windowWidth="28800" windowHeight="11835"/>
  </bookViews>
  <sheets>
    <sheet name="gminy_liczby_meldunek" sheetId="1" r:id="rId1"/>
  </sheets>
  <calcPr calcId="152511"/>
</workbook>
</file>

<file path=xl/calcChain.xml><?xml version="1.0" encoding="utf-8"?>
<calcChain xmlns="http://schemas.openxmlformats.org/spreadsheetml/2006/main">
  <c r="D61" i="1" l="1"/>
  <c r="E61" i="1"/>
  <c r="F61" i="1"/>
  <c r="G61" i="1"/>
  <c r="H61" i="1"/>
  <c r="I61" i="1"/>
  <c r="C61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</calcChain>
</file>

<file path=xl/sharedStrings.xml><?xml version="1.0" encoding="utf-8"?>
<sst xmlns="http://schemas.openxmlformats.org/spreadsheetml/2006/main" count="69" uniqueCount="69">
  <si>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</si>
  <si>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</si>
  <si>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</si>
  <si>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</si>
  <si>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</si>
  <si>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</si>
  <si>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</si>
  <si>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</si>
  <si>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</si>
  <si>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</si>
  <si>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</si>
  <si>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</si>
  <si>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</si>
  <si>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</si>
  <si>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</si>
  <si>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</si>
  <si>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</si>
  <si>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</si>
  <si>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</si>
  <si>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</si>
  <si>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</si>
  <si>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</si>
  <si>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</si>
  <si>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</si>
  <si>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</si>
  <si>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</si>
  <si>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</si>
  <si>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</si>
  <si>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</si>
  <si>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</si>
  <si>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</si>
  <si>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</si>
  <si>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</si>
  <si>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</si>
  <si>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</si>
  <si>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</si>
  <si>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</si>
  <si>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</si>
  <si>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</si>
  <si>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</si>
  <si>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</si>
  <si>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</si>
  <si>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</si>
  <si>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</si>
  <si>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</si>
  <si>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</si>
  <si>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</si>
  <si>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</si>
  <si>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</si>
  <si>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</si>
  <si>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</si>
  <si>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</si>
  <si>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m. Zakopane</t>
  </si>
  <si>
    <t>gm. Biały Dunajec</t>
  </si>
  <si>
    <t>gm. Bukowina Tatrzańska</t>
  </si>
  <si>
    <t>gm. Kościelisko</t>
  </si>
  <si>
    <t>gm. Poronin</t>
  </si>
  <si>
    <t>m. Nowy Sącz</t>
  </si>
  <si>
    <t>RAZEM</t>
  </si>
  <si>
    <t xml:space="preserve">Liczba mieszkańców wg. stanu na dzień 30 czerwca 2015 r. </t>
  </si>
  <si>
    <t>Liczba wyborców</t>
  </si>
  <si>
    <r>
      <t>MELDUNEK PRZEDWYBORCZY - STAN NA DZIEŃ 24 PAŹDZIERNIKA 2015 R. GODZ. 12</t>
    </r>
    <r>
      <rPr>
        <b/>
        <vertAlign val="superscript"/>
        <sz val="13"/>
        <color theme="1"/>
        <rFont val="Cambria"/>
        <family val="1"/>
        <charset val="238"/>
      </rPr>
      <t>00</t>
    </r>
  </si>
  <si>
    <t>Kod teryt.  gminy</t>
  </si>
  <si>
    <t>Gmina</t>
  </si>
  <si>
    <t>Liczba wydanych zaświadczeń o prawie do głosowania</t>
  </si>
  <si>
    <t>Liczba skreślonych ze spisu</t>
  </si>
  <si>
    <t>Liczba pełnomocnictw do głosowania</t>
  </si>
  <si>
    <t>Liczba wysłanych pakietów do głosowania</t>
  </si>
  <si>
    <t>Liczba dopisanych do spisu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</si>
</sst>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3"/>
      <color theme="1"/>
      <name val="Cambria"/>
      <family val="1"/>
      <charset val="238"/>
    </font>
    <font>
      <b/>
      <vertAlign val="superscript"/>
      <sz val="13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3" fontId="18" fillId="0" borderId="0" xfId="0" applyNumberFormat="1" applyFont="1"/>
    <xf numFmtId="0" fontId="19" fillId="0" borderId="10" xfId="0" applyFont="1" applyBorder="1"/>
    <xf numFmtId="3" fontId="19" fillId="0" borderId="10" xfId="0" applyNumberFormat="1" applyFont="1" applyBorder="1"/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/>
    <xf numFmtId="3" fontId="18" fillId="0" borderId="10" xfId="0" applyNumberFormat="1" applyFont="1" applyBorder="1"/>
    <xf numFmtId="0" fontId="19" fillId="0" borderId="0" xfId="0" applyFont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sqref="A1:I1"/>
    </sheetView>
  </sheetViews>
  <sheetFormatPr defaultRowHeight="14.25" x14ac:dyDescent="0.2"/>
  <cols>
    <col min="1" max="1" width="9.140625" style="1"/>
    <col min="2" max="2" width="31.85546875" style="1" bestFit="1" customWidth="1"/>
    <col min="3" max="3" width="17.7109375" style="1" customWidth="1"/>
    <col min="4" max="4" width="12" style="1" customWidth="1"/>
    <col min="5" max="5" width="14.42578125" style="1" customWidth="1"/>
    <col min="6" max="6" width="13.28515625" style="1" customWidth="1"/>
    <col min="7" max="7" width="16.42578125" style="1" customWidth="1"/>
    <col min="8" max="8" width="16.28515625" style="1" customWidth="1"/>
    <col min="9" max="9" width="12.85546875" style="1" customWidth="1"/>
    <col min="10" max="16384" width="9.140625" style="1"/>
  </cols>
  <sheetData>
    <row r="1" spans="1:11" ht="24.75" customHeight="1" x14ac:dyDescent="0.2">
      <c r="A1" s="9" t="s">
        <v>61</v>
      </c>
      <c r="B1" s="9"/>
      <c r="C1" s="9"/>
      <c r="D1" s="9"/>
      <c r="E1" s="9"/>
      <c r="F1" s="9"/>
      <c r="G1" s="9"/>
      <c r="H1" s="9"/>
      <c r="I1" s="9"/>
    </row>
    <row r="2" spans="1:11" s="2" customFormat="1" ht="71.25" x14ac:dyDescent="0.2">
      <c r="A2" s="6" t="s">
        <v>62</v>
      </c>
      <c r="B2" s="6" t="s">
        <v>63</v>
      </c>
      <c r="C2" s="6" t="s">
        <v>59</v>
      </c>
      <c r="D2" s="6" t="s">
        <v>60</v>
      </c>
      <c r="E2" s="6" t="s">
        <v>64</v>
      </c>
      <c r="F2" s="6" t="s">
        <v>65</v>
      </c>
      <c r="G2" s="6" t="s">
        <v>66</v>
      </c>
      <c r="H2" s="6" t="s">
        <v>67</v>
      </c>
      <c r="I2" s="6" t="s">
        <v>68</v>
      </c>
    </row>
    <row r="3" spans="1:11" x14ac:dyDescent="0.2">
      <c r="A3" s="7" t="str">
        <f>"120501"</f>
        <v>120501</v>
      </c>
      <c r="B3" s="7" t="s">
        <v>0</v>
      </c>
      <c r="C3" s="8">
        <v>28089</v>
      </c>
      <c r="D3" s="8">
        <v>23058</v>
      </c>
      <c r="E3" s="8">
        <v>211</v>
      </c>
      <c r="F3" s="8">
        <v>656</v>
      </c>
      <c r="G3" s="8">
        <v>8</v>
      </c>
      <c r="H3" s="8">
        <v>6</v>
      </c>
      <c r="I3" s="8">
        <v>0</v>
      </c>
      <c r="K3" s="3"/>
    </row>
    <row r="4" spans="1:11" x14ac:dyDescent="0.2">
      <c r="A4" s="7" t="str">
        <f>"120502"</f>
        <v>120502</v>
      </c>
      <c r="B4" s="7" t="s">
        <v>1</v>
      </c>
      <c r="C4" s="8">
        <v>17302</v>
      </c>
      <c r="D4" s="8">
        <v>13675</v>
      </c>
      <c r="E4" s="8">
        <v>77</v>
      </c>
      <c r="F4" s="8">
        <v>213</v>
      </c>
      <c r="G4" s="8">
        <v>3</v>
      </c>
      <c r="H4" s="8">
        <v>2</v>
      </c>
      <c r="I4" s="8">
        <v>15</v>
      </c>
      <c r="K4" s="3"/>
    </row>
    <row r="5" spans="1:11" x14ac:dyDescent="0.2">
      <c r="A5" s="7" t="str">
        <f>"120503"</f>
        <v>120503</v>
      </c>
      <c r="B5" s="7" t="s">
        <v>2</v>
      </c>
      <c r="C5" s="8">
        <v>9765</v>
      </c>
      <c r="D5" s="8">
        <v>7270</v>
      </c>
      <c r="E5" s="8">
        <v>42</v>
      </c>
      <c r="F5" s="8">
        <v>119</v>
      </c>
      <c r="G5" s="8">
        <v>1</v>
      </c>
      <c r="H5" s="8">
        <v>0</v>
      </c>
      <c r="I5" s="8">
        <v>9</v>
      </c>
      <c r="K5" s="3"/>
    </row>
    <row r="6" spans="1:11" x14ac:dyDescent="0.2">
      <c r="A6" s="7" t="str">
        <f>"120504"</f>
        <v>120504</v>
      </c>
      <c r="B6" s="7" t="s">
        <v>3</v>
      </c>
      <c r="C6" s="8">
        <v>17273</v>
      </c>
      <c r="D6" s="8">
        <v>13609</v>
      </c>
      <c r="E6" s="8">
        <v>56</v>
      </c>
      <c r="F6" s="8">
        <v>236</v>
      </c>
      <c r="G6" s="8">
        <v>3</v>
      </c>
      <c r="H6" s="8">
        <v>0</v>
      </c>
      <c r="I6" s="8">
        <v>19</v>
      </c>
      <c r="K6" s="3"/>
    </row>
    <row r="7" spans="1:11" x14ac:dyDescent="0.2">
      <c r="A7" s="7" t="str">
        <f>"120505"</f>
        <v>120505</v>
      </c>
      <c r="B7" s="7" t="s">
        <v>4</v>
      </c>
      <c r="C7" s="8">
        <v>6882</v>
      </c>
      <c r="D7" s="8">
        <v>5495</v>
      </c>
      <c r="E7" s="8">
        <v>23</v>
      </c>
      <c r="F7" s="8">
        <v>95</v>
      </c>
      <c r="G7" s="8">
        <v>0</v>
      </c>
      <c r="H7" s="8">
        <v>0</v>
      </c>
      <c r="I7" s="8">
        <v>1</v>
      </c>
      <c r="K7" s="3"/>
    </row>
    <row r="8" spans="1:11" x14ac:dyDescent="0.2">
      <c r="A8" s="7" t="str">
        <f>"120506"</f>
        <v>120506</v>
      </c>
      <c r="B8" s="7" t="s">
        <v>5</v>
      </c>
      <c r="C8" s="8">
        <v>8543</v>
      </c>
      <c r="D8" s="8">
        <v>6578</v>
      </c>
      <c r="E8" s="8">
        <v>27</v>
      </c>
      <c r="F8" s="8">
        <v>93</v>
      </c>
      <c r="G8" s="8">
        <v>3</v>
      </c>
      <c r="H8" s="8">
        <v>0</v>
      </c>
      <c r="I8" s="8">
        <v>2</v>
      </c>
      <c r="K8" s="3"/>
    </row>
    <row r="9" spans="1:11" x14ac:dyDescent="0.2">
      <c r="A9" s="7" t="str">
        <f>"120507"</f>
        <v>120507</v>
      </c>
      <c r="B9" s="7" t="s">
        <v>6</v>
      </c>
      <c r="C9" s="8">
        <v>4979</v>
      </c>
      <c r="D9" s="8">
        <v>3802</v>
      </c>
      <c r="E9" s="8">
        <v>24</v>
      </c>
      <c r="F9" s="8">
        <v>88</v>
      </c>
      <c r="G9" s="8">
        <v>6</v>
      </c>
      <c r="H9" s="8">
        <v>0</v>
      </c>
      <c r="I9" s="8">
        <v>6</v>
      </c>
      <c r="K9" s="3"/>
    </row>
    <row r="10" spans="1:11" x14ac:dyDescent="0.2">
      <c r="A10" s="7" t="str">
        <f>"120508"</f>
        <v>120508</v>
      </c>
      <c r="B10" s="7" t="s">
        <v>7</v>
      </c>
      <c r="C10" s="8">
        <v>5385</v>
      </c>
      <c r="D10" s="8">
        <v>4011</v>
      </c>
      <c r="E10" s="8">
        <v>24</v>
      </c>
      <c r="F10" s="8">
        <v>67</v>
      </c>
      <c r="G10" s="8">
        <v>6</v>
      </c>
      <c r="H10" s="8">
        <v>0</v>
      </c>
      <c r="I10" s="8">
        <v>12</v>
      </c>
      <c r="K10" s="3"/>
    </row>
    <row r="11" spans="1:11" x14ac:dyDescent="0.2">
      <c r="A11" s="7" t="str">
        <f>"120509"</f>
        <v>120509</v>
      </c>
      <c r="B11" s="7" t="s">
        <v>8</v>
      </c>
      <c r="C11" s="8">
        <v>5120</v>
      </c>
      <c r="D11" s="8">
        <v>3992</v>
      </c>
      <c r="E11" s="8">
        <v>30</v>
      </c>
      <c r="F11" s="8">
        <v>67</v>
      </c>
      <c r="G11" s="8">
        <v>0</v>
      </c>
      <c r="H11" s="8">
        <v>0</v>
      </c>
      <c r="I11" s="8">
        <v>7</v>
      </c>
      <c r="K11" s="3"/>
    </row>
    <row r="12" spans="1:11" x14ac:dyDescent="0.2">
      <c r="A12" s="7" t="str">
        <f>"120510"</f>
        <v>120510</v>
      </c>
      <c r="B12" s="7" t="s">
        <v>9</v>
      </c>
      <c r="C12" s="8">
        <v>6875</v>
      </c>
      <c r="D12" s="8">
        <v>5229</v>
      </c>
      <c r="E12" s="8">
        <v>31</v>
      </c>
      <c r="F12" s="8">
        <v>91</v>
      </c>
      <c r="G12" s="8">
        <v>1</v>
      </c>
      <c r="H12" s="8">
        <v>0</v>
      </c>
      <c r="I12" s="8">
        <v>27</v>
      </c>
      <c r="K12" s="3"/>
    </row>
    <row r="13" spans="1:11" x14ac:dyDescent="0.2">
      <c r="A13" s="7" t="str">
        <f>"120701"</f>
        <v>120701</v>
      </c>
      <c r="B13" s="7" t="s">
        <v>10</v>
      </c>
      <c r="C13" s="8">
        <v>15065</v>
      </c>
      <c r="D13" s="8">
        <v>11883</v>
      </c>
      <c r="E13" s="8">
        <v>81</v>
      </c>
      <c r="F13" s="8">
        <v>306</v>
      </c>
      <c r="G13" s="8">
        <v>5</v>
      </c>
      <c r="H13" s="8">
        <v>5</v>
      </c>
      <c r="I13" s="8">
        <v>21</v>
      </c>
      <c r="K13" s="3"/>
    </row>
    <row r="14" spans="1:11" x14ac:dyDescent="0.2">
      <c r="A14" s="7" t="str">
        <f>"120702"</f>
        <v>120702</v>
      </c>
      <c r="B14" s="7" t="s">
        <v>11</v>
      </c>
      <c r="C14" s="8">
        <v>7919</v>
      </c>
      <c r="D14" s="8">
        <v>6082</v>
      </c>
      <c r="E14" s="8">
        <v>47</v>
      </c>
      <c r="F14" s="8">
        <v>138</v>
      </c>
      <c r="G14" s="8">
        <v>9</v>
      </c>
      <c r="H14" s="8">
        <v>0</v>
      </c>
      <c r="I14" s="8">
        <v>10</v>
      </c>
      <c r="K14" s="3"/>
    </row>
    <row r="15" spans="1:11" x14ac:dyDescent="0.2">
      <c r="A15" s="7" t="str">
        <f>"120703"</f>
        <v>120703</v>
      </c>
      <c r="B15" s="7" t="s">
        <v>12</v>
      </c>
      <c r="C15" s="8">
        <v>9911</v>
      </c>
      <c r="D15" s="8">
        <v>7612</v>
      </c>
      <c r="E15" s="8">
        <v>19</v>
      </c>
      <c r="F15" s="8">
        <v>122</v>
      </c>
      <c r="G15" s="8">
        <v>1</v>
      </c>
      <c r="H15" s="8">
        <v>7</v>
      </c>
      <c r="I15" s="8">
        <v>0</v>
      </c>
      <c r="K15" s="3"/>
    </row>
    <row r="16" spans="1:11" x14ac:dyDescent="0.2">
      <c r="A16" s="7" t="str">
        <f>"120704"</f>
        <v>120704</v>
      </c>
      <c r="B16" s="7" t="s">
        <v>13</v>
      </c>
      <c r="C16" s="8">
        <v>8593</v>
      </c>
      <c r="D16" s="8">
        <v>6509</v>
      </c>
      <c r="E16" s="8">
        <v>33</v>
      </c>
      <c r="F16" s="8">
        <v>45</v>
      </c>
      <c r="G16" s="8">
        <v>6</v>
      </c>
      <c r="H16" s="8">
        <v>0</v>
      </c>
      <c r="I16" s="8">
        <v>7</v>
      </c>
      <c r="K16" s="3"/>
    </row>
    <row r="17" spans="1:11" x14ac:dyDescent="0.2">
      <c r="A17" s="7" t="str">
        <f>"120705"</f>
        <v>120705</v>
      </c>
      <c r="B17" s="7" t="s">
        <v>14</v>
      </c>
      <c r="C17" s="8">
        <v>7931</v>
      </c>
      <c r="D17" s="8">
        <v>5820</v>
      </c>
      <c r="E17" s="8">
        <v>43</v>
      </c>
      <c r="F17" s="8">
        <v>140</v>
      </c>
      <c r="G17" s="8">
        <v>6</v>
      </c>
      <c r="H17" s="8">
        <v>0</v>
      </c>
      <c r="I17" s="8">
        <v>13</v>
      </c>
      <c r="K17" s="3"/>
    </row>
    <row r="18" spans="1:11" x14ac:dyDescent="0.2">
      <c r="A18" s="7" t="str">
        <f>"120706"</f>
        <v>120706</v>
      </c>
      <c r="B18" s="7" t="s">
        <v>15</v>
      </c>
      <c r="C18" s="8">
        <v>8006</v>
      </c>
      <c r="D18" s="8">
        <v>5810</v>
      </c>
      <c r="E18" s="8">
        <v>53</v>
      </c>
      <c r="F18" s="8">
        <v>158</v>
      </c>
      <c r="G18" s="8">
        <v>4</v>
      </c>
      <c r="H18" s="8">
        <v>0</v>
      </c>
      <c r="I18" s="8">
        <v>17</v>
      </c>
      <c r="K18" s="3"/>
    </row>
    <row r="19" spans="1:11" x14ac:dyDescent="0.2">
      <c r="A19" s="7" t="str">
        <f>"120707"</f>
        <v>120707</v>
      </c>
      <c r="B19" s="7" t="s">
        <v>16</v>
      </c>
      <c r="C19" s="8">
        <v>24994</v>
      </c>
      <c r="D19" s="8">
        <v>18557</v>
      </c>
      <c r="E19" s="8">
        <v>78</v>
      </c>
      <c r="F19" s="8">
        <v>277</v>
      </c>
      <c r="G19" s="8">
        <v>2</v>
      </c>
      <c r="H19" s="8">
        <v>11</v>
      </c>
      <c r="I19" s="8">
        <v>15</v>
      </c>
      <c r="K19" s="3"/>
    </row>
    <row r="20" spans="1:11" x14ac:dyDescent="0.2">
      <c r="A20" s="7" t="str">
        <f>"120708"</f>
        <v>120708</v>
      </c>
      <c r="B20" s="7" t="s">
        <v>17</v>
      </c>
      <c r="C20" s="8">
        <v>9934</v>
      </c>
      <c r="D20" s="8">
        <v>7261</v>
      </c>
      <c r="E20" s="8">
        <v>23</v>
      </c>
      <c r="F20" s="8">
        <v>126</v>
      </c>
      <c r="G20" s="8">
        <v>1</v>
      </c>
      <c r="H20" s="8">
        <v>0</v>
      </c>
      <c r="I20" s="8">
        <v>16</v>
      </c>
      <c r="K20" s="3"/>
    </row>
    <row r="21" spans="1:11" x14ac:dyDescent="0.2">
      <c r="A21" s="7" t="str">
        <f>"120709"</f>
        <v>120709</v>
      </c>
      <c r="B21" s="7" t="s">
        <v>18</v>
      </c>
      <c r="C21" s="8">
        <v>17495</v>
      </c>
      <c r="D21" s="8">
        <v>13053</v>
      </c>
      <c r="E21" s="8">
        <v>30</v>
      </c>
      <c r="F21" s="8">
        <v>148</v>
      </c>
      <c r="G21" s="8">
        <v>4</v>
      </c>
      <c r="H21" s="8">
        <v>1</v>
      </c>
      <c r="I21" s="8">
        <v>41</v>
      </c>
      <c r="K21" s="3"/>
    </row>
    <row r="22" spans="1:11" x14ac:dyDescent="0.2">
      <c r="A22" s="7" t="str">
        <f>"120710"</f>
        <v>120710</v>
      </c>
      <c r="B22" s="7" t="s">
        <v>19</v>
      </c>
      <c r="C22" s="8">
        <v>7333</v>
      </c>
      <c r="D22" s="8">
        <v>5344</v>
      </c>
      <c r="E22" s="8">
        <v>29</v>
      </c>
      <c r="F22" s="8">
        <v>114</v>
      </c>
      <c r="G22" s="8">
        <v>0</v>
      </c>
      <c r="H22" s="8">
        <v>0</v>
      </c>
      <c r="I22" s="8">
        <v>24</v>
      </c>
      <c r="K22" s="3"/>
    </row>
    <row r="23" spans="1:11" x14ac:dyDescent="0.2">
      <c r="A23" s="7" t="str">
        <f>"120711"</f>
        <v>120711</v>
      </c>
      <c r="B23" s="7" t="s">
        <v>20</v>
      </c>
      <c r="C23" s="8">
        <v>6562</v>
      </c>
      <c r="D23" s="8">
        <v>4581</v>
      </c>
      <c r="E23" s="8">
        <v>12</v>
      </c>
      <c r="F23" s="8">
        <v>68</v>
      </c>
      <c r="G23" s="8">
        <v>0</v>
      </c>
      <c r="H23" s="8">
        <v>0</v>
      </c>
      <c r="I23" s="8">
        <v>1</v>
      </c>
      <c r="K23" s="3"/>
    </row>
    <row r="24" spans="1:11" x14ac:dyDescent="0.2">
      <c r="A24" s="7" t="str">
        <f>"120712"</f>
        <v>120712</v>
      </c>
      <c r="B24" s="7" t="s">
        <v>21</v>
      </c>
      <c r="C24" s="8">
        <v>6544</v>
      </c>
      <c r="D24" s="8">
        <v>4921</v>
      </c>
      <c r="E24" s="8">
        <v>31</v>
      </c>
      <c r="F24" s="8">
        <v>103</v>
      </c>
      <c r="G24" s="8">
        <v>7</v>
      </c>
      <c r="H24" s="8">
        <v>0</v>
      </c>
      <c r="I24" s="8">
        <v>6</v>
      </c>
      <c r="K24" s="3"/>
    </row>
    <row r="25" spans="1:11" x14ac:dyDescent="0.2">
      <c r="A25" s="7" t="str">
        <f>"121001"</f>
        <v>121001</v>
      </c>
      <c r="B25" s="7" t="s">
        <v>22</v>
      </c>
      <c r="C25" s="8">
        <v>6174</v>
      </c>
      <c r="D25" s="8">
        <v>4787</v>
      </c>
      <c r="E25" s="8">
        <v>51</v>
      </c>
      <c r="F25" s="8">
        <v>128</v>
      </c>
      <c r="G25" s="8">
        <v>7</v>
      </c>
      <c r="H25" s="8">
        <v>0</v>
      </c>
      <c r="I25" s="8">
        <v>6</v>
      </c>
      <c r="K25" s="3"/>
    </row>
    <row r="26" spans="1:11" x14ac:dyDescent="0.2">
      <c r="A26" s="7" t="str">
        <f>"121002"</f>
        <v>121002</v>
      </c>
      <c r="B26" s="7" t="s">
        <v>23</v>
      </c>
      <c r="C26" s="8">
        <v>27653</v>
      </c>
      <c r="D26" s="8">
        <v>20752</v>
      </c>
      <c r="E26" s="8">
        <v>113</v>
      </c>
      <c r="F26" s="8">
        <v>351</v>
      </c>
      <c r="G26" s="8">
        <v>7</v>
      </c>
      <c r="H26" s="8">
        <v>0</v>
      </c>
      <c r="I26" s="8">
        <v>36</v>
      </c>
      <c r="K26" s="3"/>
    </row>
    <row r="27" spans="1:11" x14ac:dyDescent="0.2">
      <c r="A27" s="7" t="str">
        <f>"121003"</f>
        <v>121003</v>
      </c>
      <c r="B27" s="7" t="s">
        <v>24</v>
      </c>
      <c r="C27" s="8">
        <v>9310</v>
      </c>
      <c r="D27" s="8">
        <v>6875</v>
      </c>
      <c r="E27" s="8">
        <v>51</v>
      </c>
      <c r="F27" s="8">
        <v>153</v>
      </c>
      <c r="G27" s="8">
        <v>1</v>
      </c>
      <c r="H27" s="8">
        <v>1</v>
      </c>
      <c r="I27" s="8">
        <v>30</v>
      </c>
      <c r="K27" s="3"/>
    </row>
    <row r="28" spans="1:11" x14ac:dyDescent="0.2">
      <c r="A28" s="7" t="str">
        <f>"121004"</f>
        <v>121004</v>
      </c>
      <c r="B28" s="7" t="s">
        <v>25</v>
      </c>
      <c r="C28" s="8">
        <v>24972</v>
      </c>
      <c r="D28" s="8">
        <v>18333</v>
      </c>
      <c r="E28" s="8">
        <v>69</v>
      </c>
      <c r="F28" s="8">
        <v>288</v>
      </c>
      <c r="G28" s="8">
        <v>19</v>
      </c>
      <c r="H28" s="8">
        <v>0</v>
      </c>
      <c r="I28" s="8">
        <v>26</v>
      </c>
      <c r="K28" s="3"/>
    </row>
    <row r="29" spans="1:11" x14ac:dyDescent="0.2">
      <c r="A29" s="7" t="str">
        <f>"121005"</f>
        <v>121005</v>
      </c>
      <c r="B29" s="7" t="s">
        <v>26</v>
      </c>
      <c r="C29" s="8">
        <v>10182</v>
      </c>
      <c r="D29" s="8">
        <v>7509</v>
      </c>
      <c r="E29" s="8">
        <v>23</v>
      </c>
      <c r="F29" s="8">
        <v>120</v>
      </c>
      <c r="G29" s="8">
        <v>0</v>
      </c>
      <c r="H29" s="8">
        <v>0</v>
      </c>
      <c r="I29" s="8">
        <v>12</v>
      </c>
      <c r="K29" s="3"/>
    </row>
    <row r="30" spans="1:11" x14ac:dyDescent="0.2">
      <c r="A30" s="7" t="str">
        <f>"121006"</f>
        <v>121006</v>
      </c>
      <c r="B30" s="7" t="s">
        <v>27</v>
      </c>
      <c r="C30" s="8">
        <v>14364</v>
      </c>
      <c r="D30" s="8">
        <v>10717</v>
      </c>
      <c r="E30" s="8">
        <v>56</v>
      </c>
      <c r="F30" s="8">
        <v>175</v>
      </c>
      <c r="G30" s="8">
        <v>12</v>
      </c>
      <c r="H30" s="8">
        <v>0</v>
      </c>
      <c r="I30" s="8">
        <v>8</v>
      </c>
      <c r="K30" s="3"/>
    </row>
    <row r="31" spans="1:11" x14ac:dyDescent="0.2">
      <c r="A31" s="7" t="str">
        <f>"121007"</f>
        <v>121007</v>
      </c>
      <c r="B31" s="7" t="s">
        <v>28</v>
      </c>
      <c r="C31" s="8">
        <v>17073</v>
      </c>
      <c r="D31" s="8">
        <v>13622</v>
      </c>
      <c r="E31" s="8">
        <v>144</v>
      </c>
      <c r="F31" s="8">
        <v>408</v>
      </c>
      <c r="G31" s="8">
        <v>8</v>
      </c>
      <c r="H31" s="8">
        <v>7</v>
      </c>
      <c r="I31" s="8">
        <v>205</v>
      </c>
      <c r="K31" s="3"/>
    </row>
    <row r="32" spans="1:11" x14ac:dyDescent="0.2">
      <c r="A32" s="7" t="str">
        <f>"121008"</f>
        <v>121008</v>
      </c>
      <c r="B32" s="7" t="s">
        <v>29</v>
      </c>
      <c r="C32" s="8">
        <v>5849</v>
      </c>
      <c r="D32" s="8">
        <v>4215</v>
      </c>
      <c r="E32" s="8">
        <v>31</v>
      </c>
      <c r="F32" s="8">
        <v>67</v>
      </c>
      <c r="G32" s="8">
        <v>0</v>
      </c>
      <c r="H32" s="8">
        <v>0</v>
      </c>
      <c r="I32" s="8">
        <v>0</v>
      </c>
      <c r="K32" s="3"/>
    </row>
    <row r="33" spans="1:11" x14ac:dyDescent="0.2">
      <c r="A33" s="7" t="str">
        <f>"121009"</f>
        <v>121009</v>
      </c>
      <c r="B33" s="7" t="s">
        <v>30</v>
      </c>
      <c r="C33" s="8">
        <v>16350</v>
      </c>
      <c r="D33" s="8">
        <v>12067</v>
      </c>
      <c r="E33" s="8">
        <v>44</v>
      </c>
      <c r="F33" s="8">
        <v>201</v>
      </c>
      <c r="G33" s="8">
        <v>2</v>
      </c>
      <c r="H33" s="8">
        <v>0</v>
      </c>
      <c r="I33" s="8">
        <v>6</v>
      </c>
      <c r="K33" s="3"/>
    </row>
    <row r="34" spans="1:11" x14ac:dyDescent="0.2">
      <c r="A34" s="7" t="str">
        <f>"121010"</f>
        <v>121010</v>
      </c>
      <c r="B34" s="7" t="s">
        <v>31</v>
      </c>
      <c r="C34" s="8">
        <v>10779</v>
      </c>
      <c r="D34" s="8">
        <v>7923</v>
      </c>
      <c r="E34" s="8">
        <v>38</v>
      </c>
      <c r="F34" s="8">
        <v>141</v>
      </c>
      <c r="G34" s="8">
        <v>3</v>
      </c>
      <c r="H34" s="8">
        <v>3</v>
      </c>
      <c r="I34" s="8">
        <v>21</v>
      </c>
      <c r="K34" s="3"/>
    </row>
    <row r="35" spans="1:11" x14ac:dyDescent="0.2">
      <c r="A35" s="7" t="str">
        <f>"121011"</f>
        <v>121011</v>
      </c>
      <c r="B35" s="7" t="s">
        <v>32</v>
      </c>
      <c r="C35" s="8">
        <v>11781</v>
      </c>
      <c r="D35" s="8">
        <v>9042</v>
      </c>
      <c r="E35" s="8">
        <v>104</v>
      </c>
      <c r="F35" s="8">
        <v>249</v>
      </c>
      <c r="G35" s="8">
        <v>2</v>
      </c>
      <c r="H35" s="8">
        <v>3</v>
      </c>
      <c r="I35" s="8">
        <v>55</v>
      </c>
      <c r="K35" s="3"/>
    </row>
    <row r="36" spans="1:11" x14ac:dyDescent="0.2">
      <c r="A36" s="7" t="str">
        <f>"121012"</f>
        <v>121012</v>
      </c>
      <c r="B36" s="7" t="s">
        <v>33</v>
      </c>
      <c r="C36" s="8">
        <v>8414</v>
      </c>
      <c r="D36" s="8">
        <v>6178</v>
      </c>
      <c r="E36" s="8">
        <v>25</v>
      </c>
      <c r="F36" s="8">
        <v>85</v>
      </c>
      <c r="G36" s="8">
        <v>4</v>
      </c>
      <c r="H36" s="8">
        <v>2</v>
      </c>
      <c r="I36" s="8">
        <v>2</v>
      </c>
      <c r="K36" s="3"/>
    </row>
    <row r="37" spans="1:11" x14ac:dyDescent="0.2">
      <c r="A37" s="7" t="str">
        <f>"121013"</f>
        <v>121013</v>
      </c>
      <c r="B37" s="7" t="s">
        <v>34</v>
      </c>
      <c r="C37" s="8">
        <v>10712</v>
      </c>
      <c r="D37" s="8">
        <v>8322</v>
      </c>
      <c r="E37" s="8">
        <v>46</v>
      </c>
      <c r="F37" s="8">
        <v>102</v>
      </c>
      <c r="G37" s="8">
        <v>1</v>
      </c>
      <c r="H37" s="8">
        <v>0</v>
      </c>
      <c r="I37" s="8">
        <v>13</v>
      </c>
      <c r="K37" s="3"/>
    </row>
    <row r="38" spans="1:11" x14ac:dyDescent="0.2">
      <c r="A38" s="7" t="str">
        <f>"121014"</f>
        <v>121014</v>
      </c>
      <c r="B38" s="7" t="s">
        <v>35</v>
      </c>
      <c r="C38" s="8">
        <v>12852</v>
      </c>
      <c r="D38" s="8">
        <v>9430</v>
      </c>
      <c r="E38" s="8">
        <v>29</v>
      </c>
      <c r="F38" s="8">
        <v>106</v>
      </c>
      <c r="G38" s="8">
        <v>3</v>
      </c>
      <c r="H38" s="8">
        <v>0</v>
      </c>
      <c r="I38" s="8">
        <v>15</v>
      </c>
      <c r="K38" s="3"/>
    </row>
    <row r="39" spans="1:11" x14ac:dyDescent="0.2">
      <c r="A39" s="7" t="str">
        <f>"121015"</f>
        <v>121015</v>
      </c>
      <c r="B39" s="7" t="s">
        <v>36</v>
      </c>
      <c r="C39" s="8">
        <v>3877</v>
      </c>
      <c r="D39" s="8">
        <v>2970</v>
      </c>
      <c r="E39" s="8">
        <v>19</v>
      </c>
      <c r="F39" s="8">
        <v>56</v>
      </c>
      <c r="G39" s="8">
        <v>0</v>
      </c>
      <c r="H39" s="8">
        <v>2</v>
      </c>
      <c r="I39" s="8">
        <v>11</v>
      </c>
      <c r="K39" s="3"/>
    </row>
    <row r="40" spans="1:11" x14ac:dyDescent="0.2">
      <c r="A40" s="7" t="str">
        <f>"121016"</f>
        <v>121016</v>
      </c>
      <c r="B40" s="7" t="s">
        <v>37</v>
      </c>
      <c r="C40" s="8">
        <v>23482</v>
      </c>
      <c r="D40" s="8">
        <v>17955</v>
      </c>
      <c r="E40" s="8">
        <v>116</v>
      </c>
      <c r="F40" s="8">
        <v>399</v>
      </c>
      <c r="G40" s="8">
        <v>10</v>
      </c>
      <c r="H40" s="8">
        <v>5</v>
      </c>
      <c r="I40" s="8">
        <v>33</v>
      </c>
      <c r="K40" s="3"/>
    </row>
    <row r="41" spans="1:11" x14ac:dyDescent="0.2">
      <c r="A41" s="7" t="str">
        <f>"121101"</f>
        <v>121101</v>
      </c>
      <c r="B41" s="7" t="s">
        <v>38</v>
      </c>
      <c r="C41" s="8">
        <v>32767</v>
      </c>
      <c r="D41" s="8">
        <v>26376</v>
      </c>
      <c r="E41" s="8">
        <v>154</v>
      </c>
      <c r="F41" s="8">
        <v>715</v>
      </c>
      <c r="G41" s="8">
        <v>12</v>
      </c>
      <c r="H41" s="8">
        <v>5</v>
      </c>
      <c r="I41" s="8">
        <v>61</v>
      </c>
      <c r="K41" s="3"/>
    </row>
    <row r="42" spans="1:11" x14ac:dyDescent="0.2">
      <c r="A42" s="7" t="str">
        <f>"121102"</f>
        <v>121102</v>
      </c>
      <c r="B42" s="7" t="s">
        <v>39</v>
      </c>
      <c r="C42" s="8">
        <v>7436</v>
      </c>
      <c r="D42" s="8">
        <v>5907</v>
      </c>
      <c r="E42" s="8">
        <v>53</v>
      </c>
      <c r="F42" s="8">
        <v>140</v>
      </c>
      <c r="G42" s="8">
        <v>3</v>
      </c>
      <c r="H42" s="8">
        <v>4</v>
      </c>
      <c r="I42" s="8">
        <v>58</v>
      </c>
      <c r="K42" s="3"/>
    </row>
    <row r="43" spans="1:11" x14ac:dyDescent="0.2">
      <c r="A43" s="7" t="str">
        <f>"121103"</f>
        <v>121103</v>
      </c>
      <c r="B43" s="7" t="s">
        <v>40</v>
      </c>
      <c r="C43" s="8">
        <v>22160</v>
      </c>
      <c r="D43" s="8">
        <v>16962</v>
      </c>
      <c r="E43" s="8">
        <v>38</v>
      </c>
      <c r="F43" s="8">
        <v>710</v>
      </c>
      <c r="G43" s="8">
        <v>0</v>
      </c>
      <c r="H43" s="8">
        <v>4</v>
      </c>
      <c r="I43" s="8">
        <v>11</v>
      </c>
      <c r="K43" s="3"/>
    </row>
    <row r="44" spans="1:11" x14ac:dyDescent="0.2">
      <c r="A44" s="7" t="str">
        <f>"121104"</f>
        <v>121104</v>
      </c>
      <c r="B44" s="7" t="s">
        <v>41</v>
      </c>
      <c r="C44" s="8">
        <v>7628</v>
      </c>
      <c r="D44" s="8">
        <v>5809</v>
      </c>
      <c r="E44" s="8">
        <v>24</v>
      </c>
      <c r="F44" s="8">
        <v>165</v>
      </c>
      <c r="G44" s="8">
        <v>0</v>
      </c>
      <c r="H44" s="8">
        <v>1</v>
      </c>
      <c r="I44" s="8">
        <v>17</v>
      </c>
      <c r="K44" s="3"/>
    </row>
    <row r="45" spans="1:11" x14ac:dyDescent="0.2">
      <c r="A45" s="7" t="str">
        <f>"121105"</f>
        <v>121105</v>
      </c>
      <c r="B45" s="7" t="s">
        <v>42</v>
      </c>
      <c r="C45" s="8">
        <v>18503</v>
      </c>
      <c r="D45" s="8">
        <v>13837</v>
      </c>
      <c r="E45" s="8">
        <v>36</v>
      </c>
      <c r="F45" s="8">
        <v>329</v>
      </c>
      <c r="G45" s="8">
        <v>0</v>
      </c>
      <c r="H45" s="8">
        <v>6</v>
      </c>
      <c r="I45" s="8">
        <v>12</v>
      </c>
      <c r="K45" s="3"/>
    </row>
    <row r="46" spans="1:11" x14ac:dyDescent="0.2">
      <c r="A46" s="7" t="str">
        <f>"121106"</f>
        <v>121106</v>
      </c>
      <c r="B46" s="7" t="s">
        <v>43</v>
      </c>
      <c r="C46" s="8">
        <v>6815</v>
      </c>
      <c r="D46" s="8">
        <v>5285</v>
      </c>
      <c r="E46" s="8">
        <v>28</v>
      </c>
      <c r="F46" s="8">
        <v>59</v>
      </c>
      <c r="G46" s="8">
        <v>3</v>
      </c>
      <c r="H46" s="8">
        <v>2</v>
      </c>
      <c r="I46" s="8">
        <v>23</v>
      </c>
      <c r="K46" s="3"/>
    </row>
    <row r="47" spans="1:11" x14ac:dyDescent="0.2">
      <c r="A47" s="7" t="str">
        <f>"121107"</f>
        <v>121107</v>
      </c>
      <c r="B47" s="7" t="s">
        <v>44</v>
      </c>
      <c r="C47" s="8">
        <v>6053</v>
      </c>
      <c r="D47" s="8">
        <v>4472</v>
      </c>
      <c r="E47" s="8">
        <v>18</v>
      </c>
      <c r="F47" s="8">
        <v>41</v>
      </c>
      <c r="G47" s="8">
        <v>1</v>
      </c>
      <c r="H47" s="8">
        <v>0</v>
      </c>
      <c r="I47" s="8">
        <v>5</v>
      </c>
      <c r="K47" s="3"/>
    </row>
    <row r="48" spans="1:11" x14ac:dyDescent="0.2">
      <c r="A48" s="7" t="str">
        <f>"121108"</f>
        <v>121108</v>
      </c>
      <c r="B48" s="7" t="s">
        <v>45</v>
      </c>
      <c r="C48" s="8">
        <v>9217</v>
      </c>
      <c r="D48" s="8">
        <v>7108</v>
      </c>
      <c r="E48" s="8">
        <v>25</v>
      </c>
      <c r="F48" s="8">
        <v>169</v>
      </c>
      <c r="G48" s="8">
        <v>0</v>
      </c>
      <c r="H48" s="8">
        <v>1</v>
      </c>
      <c r="I48" s="8">
        <v>6</v>
      </c>
      <c r="K48" s="3"/>
    </row>
    <row r="49" spans="1:11" x14ac:dyDescent="0.2">
      <c r="A49" s="7" t="str">
        <f>"121109"</f>
        <v>121109</v>
      </c>
      <c r="B49" s="7" t="s">
        <v>46</v>
      </c>
      <c r="C49" s="8">
        <v>23652</v>
      </c>
      <c r="D49" s="8">
        <v>17978</v>
      </c>
      <c r="E49" s="8">
        <v>40</v>
      </c>
      <c r="F49" s="8">
        <v>512</v>
      </c>
      <c r="G49" s="8">
        <v>4</v>
      </c>
      <c r="H49" s="8">
        <v>0</v>
      </c>
      <c r="I49" s="8">
        <v>10</v>
      </c>
      <c r="K49" s="3"/>
    </row>
    <row r="50" spans="1:11" x14ac:dyDescent="0.2">
      <c r="A50" s="7" t="str">
        <f>"121110"</f>
        <v>121110</v>
      </c>
      <c r="B50" s="7" t="s">
        <v>47</v>
      </c>
      <c r="C50" s="8">
        <v>8509</v>
      </c>
      <c r="D50" s="8">
        <v>6344</v>
      </c>
      <c r="E50" s="8">
        <v>22</v>
      </c>
      <c r="F50" s="8">
        <v>81</v>
      </c>
      <c r="G50" s="8">
        <v>0</v>
      </c>
      <c r="H50" s="8">
        <v>0</v>
      </c>
      <c r="I50" s="8">
        <v>19</v>
      </c>
      <c r="K50" s="3"/>
    </row>
    <row r="51" spans="1:11" x14ac:dyDescent="0.2">
      <c r="A51" s="7" t="str">
        <f>"121111"</f>
        <v>121111</v>
      </c>
      <c r="B51" s="7" t="s">
        <v>48</v>
      </c>
      <c r="C51" s="8">
        <v>14682</v>
      </c>
      <c r="D51" s="8">
        <v>11172</v>
      </c>
      <c r="E51" s="8">
        <v>30</v>
      </c>
      <c r="F51" s="8">
        <v>290</v>
      </c>
      <c r="G51" s="8">
        <v>0</v>
      </c>
      <c r="H51" s="8">
        <v>0</v>
      </c>
      <c r="I51" s="8">
        <v>14</v>
      </c>
      <c r="K51" s="3"/>
    </row>
    <row r="52" spans="1:11" x14ac:dyDescent="0.2">
      <c r="A52" s="7" t="str">
        <f>"121112"</f>
        <v>121112</v>
      </c>
      <c r="B52" s="7" t="s">
        <v>49</v>
      </c>
      <c r="C52" s="8">
        <v>17318</v>
      </c>
      <c r="D52" s="8">
        <v>13787</v>
      </c>
      <c r="E52" s="8">
        <v>104</v>
      </c>
      <c r="F52" s="8">
        <v>325</v>
      </c>
      <c r="G52" s="8">
        <v>11</v>
      </c>
      <c r="H52" s="8">
        <v>2</v>
      </c>
      <c r="I52" s="8">
        <v>157</v>
      </c>
      <c r="K52" s="3"/>
    </row>
    <row r="53" spans="1:11" x14ac:dyDescent="0.2">
      <c r="A53" s="7" t="str">
        <f>"121113"</f>
        <v>121113</v>
      </c>
      <c r="B53" s="7" t="s">
        <v>50</v>
      </c>
      <c r="C53" s="8">
        <v>4516</v>
      </c>
      <c r="D53" s="8">
        <v>3354</v>
      </c>
      <c r="E53" s="8">
        <v>18</v>
      </c>
      <c r="F53" s="8">
        <v>88</v>
      </c>
      <c r="G53" s="8">
        <v>4</v>
      </c>
      <c r="H53" s="8">
        <v>0</v>
      </c>
      <c r="I53" s="8">
        <v>1</v>
      </c>
      <c r="K53" s="3"/>
    </row>
    <row r="54" spans="1:11" x14ac:dyDescent="0.2">
      <c r="A54" s="7" t="str">
        <f>"121114"</f>
        <v>121114</v>
      </c>
      <c r="B54" s="7" t="s">
        <v>51</v>
      </c>
      <c r="C54" s="8">
        <v>10753</v>
      </c>
      <c r="D54" s="8">
        <v>8274</v>
      </c>
      <c r="E54" s="8">
        <v>18</v>
      </c>
      <c r="F54" s="8">
        <v>253</v>
      </c>
      <c r="G54" s="8">
        <v>1</v>
      </c>
      <c r="H54" s="8">
        <v>0</v>
      </c>
      <c r="I54" s="8">
        <v>35</v>
      </c>
      <c r="K54" s="3"/>
    </row>
    <row r="55" spans="1:11" x14ac:dyDescent="0.2">
      <c r="A55" s="7" t="str">
        <f>"121701"</f>
        <v>121701</v>
      </c>
      <c r="B55" s="7" t="s">
        <v>52</v>
      </c>
      <c r="C55" s="8">
        <v>26663</v>
      </c>
      <c r="D55" s="8">
        <v>21882</v>
      </c>
      <c r="E55" s="8">
        <v>305</v>
      </c>
      <c r="F55" s="8">
        <v>819</v>
      </c>
      <c r="G55" s="8">
        <v>15</v>
      </c>
      <c r="H55" s="8">
        <v>28</v>
      </c>
      <c r="I55" s="8">
        <v>284</v>
      </c>
      <c r="K55" s="3"/>
    </row>
    <row r="56" spans="1:11" x14ac:dyDescent="0.2">
      <c r="A56" s="7" t="str">
        <f>"121702"</f>
        <v>121702</v>
      </c>
      <c r="B56" s="7" t="s">
        <v>53</v>
      </c>
      <c r="C56" s="8">
        <v>7107</v>
      </c>
      <c r="D56" s="8">
        <v>5474</v>
      </c>
      <c r="E56" s="8">
        <v>20</v>
      </c>
      <c r="F56" s="8">
        <v>127</v>
      </c>
      <c r="G56" s="8">
        <v>0</v>
      </c>
      <c r="H56" s="8">
        <v>1</v>
      </c>
      <c r="I56" s="8">
        <v>10</v>
      </c>
      <c r="K56" s="3"/>
    </row>
    <row r="57" spans="1:11" x14ac:dyDescent="0.2">
      <c r="A57" s="7" t="str">
        <f>"121703"</f>
        <v>121703</v>
      </c>
      <c r="B57" s="7" t="s">
        <v>54</v>
      </c>
      <c r="C57" s="8">
        <v>13145</v>
      </c>
      <c r="D57" s="8">
        <v>9997</v>
      </c>
      <c r="E57" s="8">
        <v>32</v>
      </c>
      <c r="F57" s="8">
        <v>321</v>
      </c>
      <c r="G57" s="8">
        <v>2</v>
      </c>
      <c r="H57" s="8">
        <v>0</v>
      </c>
      <c r="I57" s="8">
        <v>41</v>
      </c>
      <c r="K57" s="3"/>
    </row>
    <row r="58" spans="1:11" x14ac:dyDescent="0.2">
      <c r="A58" s="7" t="str">
        <f>"121704"</f>
        <v>121704</v>
      </c>
      <c r="B58" s="7" t="s">
        <v>55</v>
      </c>
      <c r="C58" s="8">
        <v>8446</v>
      </c>
      <c r="D58" s="8">
        <v>6551</v>
      </c>
      <c r="E58" s="8">
        <v>67</v>
      </c>
      <c r="F58" s="8">
        <v>254</v>
      </c>
      <c r="G58" s="8">
        <v>3</v>
      </c>
      <c r="H58" s="8">
        <v>5</v>
      </c>
      <c r="I58" s="8">
        <v>44</v>
      </c>
      <c r="K58" s="3"/>
    </row>
    <row r="59" spans="1:11" x14ac:dyDescent="0.2">
      <c r="A59" s="7" t="str">
        <f>"121705"</f>
        <v>121705</v>
      </c>
      <c r="B59" s="7" t="s">
        <v>56</v>
      </c>
      <c r="C59" s="8">
        <v>11339</v>
      </c>
      <c r="D59" s="8">
        <v>8595</v>
      </c>
      <c r="E59" s="8">
        <v>30</v>
      </c>
      <c r="F59" s="8">
        <v>196</v>
      </c>
      <c r="G59" s="8">
        <v>6</v>
      </c>
      <c r="H59" s="8">
        <v>0</v>
      </c>
      <c r="I59" s="8">
        <v>22</v>
      </c>
      <c r="K59" s="3"/>
    </row>
    <row r="60" spans="1:11" x14ac:dyDescent="0.2">
      <c r="A60" s="7" t="str">
        <f>"126201"</f>
        <v>126201</v>
      </c>
      <c r="B60" s="7" t="s">
        <v>57</v>
      </c>
      <c r="C60" s="8">
        <v>82320</v>
      </c>
      <c r="D60" s="8">
        <v>65584</v>
      </c>
      <c r="E60" s="8">
        <v>420</v>
      </c>
      <c r="F60" s="8">
        <v>1840</v>
      </c>
      <c r="G60" s="8">
        <v>28</v>
      </c>
      <c r="H60" s="8">
        <v>19</v>
      </c>
      <c r="I60" s="8">
        <v>605</v>
      </c>
      <c r="K60" s="3"/>
    </row>
    <row r="61" spans="1:11" ht="16.5" x14ac:dyDescent="0.25">
      <c r="B61" s="4" t="s">
        <v>58</v>
      </c>
      <c r="C61" s="5">
        <f>SUM(C3:C60)</f>
        <v>793353</v>
      </c>
      <c r="D61" s="5">
        <f t="shared" ref="D61:I61" si="0">SUM(D3:D60)</f>
        <v>609597</v>
      </c>
      <c r="E61" s="5">
        <f t="shared" si="0"/>
        <v>3465</v>
      </c>
      <c r="F61" s="5">
        <f t="shared" si="0"/>
        <v>13933</v>
      </c>
      <c r="G61" s="5">
        <f t="shared" si="0"/>
        <v>248</v>
      </c>
      <c r="H61" s="5">
        <f t="shared" si="0"/>
        <v>133</v>
      </c>
      <c r="I61" s="5">
        <f t="shared" si="0"/>
        <v>2183</v>
      </c>
    </row>
    <row r="62" spans="1:11" x14ac:dyDescent="0.2">
      <c r="C62" s="3"/>
      <c r="D62" s="3"/>
      <c r="E62" s="3"/>
      <c r="F62" s="3"/>
      <c r="G62" s="3"/>
      <c r="H62" s="3"/>
      <c r="I62" s="3"/>
    </row>
    <row r="63" spans="1:11" x14ac:dyDescent="0.2">
      <c r="C63" s="3"/>
      <c r="D63" s="3"/>
      <c r="E63" s="3"/>
      <c r="F63" s="3"/>
      <c r="G63" s="3"/>
      <c r="H63" s="3"/>
      <c r="I63" s="3"/>
    </row>
  </sheetData>
  <mergeCells count="1">
    <mergeCell ref="A1:I1"/>
  </mergeCells>
  <pageMargins left="0.19685039370078741" right="0.1968503937007874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gminy_liczby_meldunek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cp:lastPrinted>2015-10-24T09:36:49Z</cp:lastPrinted>
  <dcterms:created xsi:type="dcterms:W3CDTF">2015-10-24T09:22:58Z</dcterms:created>
  <dcterms:modified xsi:type="dcterms:W3CDTF">2015-10-24T09:48:15Z</dcterms:modified>
</cp:coreProperties>
</file>